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IB_INFOR_OpenAccess\ETDs\ETDs received and uploaded\2014\RobeyK Addenda\"/>
    </mc:Choice>
  </mc:AlternateContent>
  <workbookProtection workbookPassword="CA6C" lockStructure="1"/>
  <bookViews>
    <workbookView xWindow="480" yWindow="120" windowWidth="18195" windowHeight="12330" activeTab="1"/>
  </bookViews>
  <sheets>
    <sheet name="Raw quality data" sheetId="1" r:id="rId1"/>
    <sheet name="E.N. Check" sheetId="2" r:id="rId2"/>
  </sheets>
  <calcPr calcId="162913"/>
</workbook>
</file>

<file path=xl/calcChain.xml><?xml version="1.0" encoding="utf-8"?>
<calcChain xmlns="http://schemas.openxmlformats.org/spreadsheetml/2006/main">
  <c r="S201" i="2" l="1"/>
  <c r="T201" i="2" s="1"/>
  <c r="R201" i="2"/>
  <c r="P201" i="2"/>
  <c r="N201" i="2"/>
  <c r="L201" i="2"/>
  <c r="J201" i="2"/>
  <c r="H201" i="2"/>
  <c r="F201" i="2"/>
  <c r="D201" i="2"/>
  <c r="S200" i="2"/>
  <c r="T200" i="2" s="1"/>
  <c r="R200" i="2"/>
  <c r="P200" i="2"/>
  <c r="N200" i="2"/>
  <c r="L200" i="2"/>
  <c r="J200" i="2"/>
  <c r="H200" i="2"/>
  <c r="F200" i="2"/>
  <c r="D200" i="2"/>
  <c r="S199" i="2"/>
  <c r="T199" i="2" s="1"/>
  <c r="R199" i="2"/>
  <c r="P199" i="2"/>
  <c r="N199" i="2"/>
  <c r="L199" i="2"/>
  <c r="J199" i="2"/>
  <c r="H199" i="2"/>
  <c r="F199" i="2"/>
  <c r="D199" i="2"/>
  <c r="U199" i="2" s="1"/>
  <c r="S198" i="2"/>
  <c r="T198" i="2" s="1"/>
  <c r="R198" i="2"/>
  <c r="P198" i="2"/>
  <c r="N198" i="2"/>
  <c r="L198" i="2"/>
  <c r="J198" i="2"/>
  <c r="H198" i="2"/>
  <c r="F198" i="2"/>
  <c r="D198" i="2"/>
  <c r="P197" i="2"/>
  <c r="N197" i="2"/>
  <c r="L197" i="2"/>
  <c r="V197" i="2" s="1"/>
  <c r="J197" i="2"/>
  <c r="H197" i="2"/>
  <c r="F197" i="2"/>
  <c r="D197" i="2"/>
  <c r="U197" i="2" s="1"/>
  <c r="W197" i="2" s="1"/>
  <c r="T196" i="2"/>
  <c r="R196" i="2"/>
  <c r="P196" i="2"/>
  <c r="N196" i="2"/>
  <c r="L196" i="2"/>
  <c r="J196" i="2"/>
  <c r="H196" i="2"/>
  <c r="F196" i="2"/>
  <c r="D196" i="2"/>
  <c r="T195" i="2"/>
  <c r="Q195" i="2"/>
  <c r="R195" i="2" s="1"/>
  <c r="P195" i="2"/>
  <c r="N195" i="2"/>
  <c r="L195" i="2"/>
  <c r="J195" i="2"/>
  <c r="H195" i="2"/>
  <c r="F195" i="2"/>
  <c r="D195" i="2"/>
  <c r="T194" i="2"/>
  <c r="R194" i="2"/>
  <c r="P194" i="2"/>
  <c r="N194" i="2"/>
  <c r="L194" i="2"/>
  <c r="J194" i="2"/>
  <c r="H194" i="2"/>
  <c r="F194" i="2"/>
  <c r="D194" i="2"/>
  <c r="T193" i="2"/>
  <c r="Q193" i="2"/>
  <c r="R193" i="2" s="1"/>
  <c r="P193" i="2"/>
  <c r="N193" i="2"/>
  <c r="L193" i="2"/>
  <c r="J193" i="2"/>
  <c r="H193" i="2"/>
  <c r="F193" i="2"/>
  <c r="D193" i="2"/>
  <c r="T192" i="2"/>
  <c r="Q192" i="2"/>
  <c r="R192" i="2" s="1"/>
  <c r="P192" i="2"/>
  <c r="N192" i="2"/>
  <c r="L192" i="2"/>
  <c r="J192" i="2"/>
  <c r="H192" i="2"/>
  <c r="F192" i="2"/>
  <c r="D192" i="2"/>
  <c r="T191" i="2"/>
  <c r="R191" i="2"/>
  <c r="Q191" i="2"/>
  <c r="P191" i="2"/>
  <c r="N191" i="2"/>
  <c r="L191" i="2"/>
  <c r="V191" i="2" s="1"/>
  <c r="J191" i="2"/>
  <c r="H191" i="2"/>
  <c r="F191" i="2"/>
  <c r="D191" i="2"/>
  <c r="U191" i="2" s="1"/>
  <c r="W191" i="2" s="1"/>
  <c r="T190" i="2"/>
  <c r="Q190" i="2"/>
  <c r="R190" i="2" s="1"/>
  <c r="P190" i="2"/>
  <c r="N190" i="2"/>
  <c r="L190" i="2"/>
  <c r="J190" i="2"/>
  <c r="H190" i="2"/>
  <c r="F190" i="2"/>
  <c r="D190" i="2"/>
  <c r="T189" i="2"/>
  <c r="R189" i="2"/>
  <c r="P189" i="2"/>
  <c r="N189" i="2"/>
  <c r="L189" i="2"/>
  <c r="J189" i="2"/>
  <c r="H189" i="2"/>
  <c r="F189" i="2"/>
  <c r="D189" i="2"/>
  <c r="T188" i="2"/>
  <c r="R188" i="2"/>
  <c r="P188" i="2"/>
  <c r="N188" i="2"/>
  <c r="L188" i="2"/>
  <c r="J188" i="2"/>
  <c r="H188" i="2"/>
  <c r="F188" i="2"/>
  <c r="D188" i="2"/>
  <c r="T187" i="2"/>
  <c r="R187" i="2"/>
  <c r="P187" i="2"/>
  <c r="N187" i="2"/>
  <c r="L187" i="2"/>
  <c r="V187" i="2" s="1"/>
  <c r="J187" i="2"/>
  <c r="H187" i="2"/>
  <c r="F187" i="2"/>
  <c r="D187" i="2"/>
  <c r="U187" i="2" s="1"/>
  <c r="W187" i="2" s="1"/>
  <c r="T186" i="2"/>
  <c r="R186" i="2"/>
  <c r="P186" i="2"/>
  <c r="N186" i="2"/>
  <c r="L186" i="2"/>
  <c r="J186" i="2"/>
  <c r="H186" i="2"/>
  <c r="F186" i="2"/>
  <c r="D186" i="2"/>
  <c r="T185" i="2"/>
  <c r="R185" i="2"/>
  <c r="P185" i="2"/>
  <c r="N185" i="2"/>
  <c r="L185" i="2"/>
  <c r="J185" i="2"/>
  <c r="H185" i="2"/>
  <c r="F185" i="2"/>
  <c r="D185" i="2"/>
  <c r="S184" i="2"/>
  <c r="T184" i="2" s="1"/>
  <c r="R184" i="2"/>
  <c r="P184" i="2"/>
  <c r="N184" i="2"/>
  <c r="L184" i="2"/>
  <c r="V184" i="2" s="1"/>
  <c r="J184" i="2"/>
  <c r="H184" i="2"/>
  <c r="F184" i="2"/>
  <c r="D184" i="2"/>
  <c r="U184" i="2" s="1"/>
  <c r="W184" i="2" s="1"/>
  <c r="T183" i="2"/>
  <c r="R183" i="2"/>
  <c r="P183" i="2"/>
  <c r="N183" i="2"/>
  <c r="V183" i="2" s="1"/>
  <c r="L183" i="2"/>
  <c r="J183" i="2"/>
  <c r="H183" i="2"/>
  <c r="F183" i="2"/>
  <c r="D183" i="2"/>
  <c r="T182" i="2"/>
  <c r="R182" i="2"/>
  <c r="P182" i="2"/>
  <c r="N182" i="2"/>
  <c r="L182" i="2"/>
  <c r="J182" i="2"/>
  <c r="H182" i="2"/>
  <c r="F182" i="2"/>
  <c r="D182" i="2"/>
  <c r="T181" i="2"/>
  <c r="R181" i="2"/>
  <c r="P181" i="2"/>
  <c r="N181" i="2"/>
  <c r="L181" i="2"/>
  <c r="J181" i="2"/>
  <c r="H181" i="2"/>
  <c r="F181" i="2"/>
  <c r="D181" i="2"/>
  <c r="T180" i="2"/>
  <c r="R180" i="2"/>
  <c r="P180" i="2"/>
  <c r="N180" i="2"/>
  <c r="L180" i="2"/>
  <c r="J180" i="2"/>
  <c r="H180" i="2"/>
  <c r="F180" i="2"/>
  <c r="D180" i="2"/>
  <c r="T179" i="2"/>
  <c r="Q179" i="2"/>
  <c r="R179" i="2" s="1"/>
  <c r="P179" i="2"/>
  <c r="N179" i="2"/>
  <c r="L179" i="2"/>
  <c r="J179" i="2"/>
  <c r="H179" i="2"/>
  <c r="F179" i="2"/>
  <c r="D179" i="2"/>
  <c r="T178" i="2"/>
  <c r="R178" i="2"/>
  <c r="P178" i="2"/>
  <c r="V178" i="2" s="1"/>
  <c r="N178" i="2"/>
  <c r="L178" i="2"/>
  <c r="J178" i="2"/>
  <c r="H178" i="2"/>
  <c r="F178" i="2"/>
  <c r="D178" i="2"/>
  <c r="T177" i="2"/>
  <c r="R177" i="2"/>
  <c r="P177" i="2"/>
  <c r="N177" i="2"/>
  <c r="L177" i="2"/>
  <c r="J177" i="2"/>
  <c r="H177" i="2"/>
  <c r="F177" i="2"/>
  <c r="D177" i="2"/>
  <c r="T176" i="2"/>
  <c r="Q176" i="2"/>
  <c r="R176" i="2" s="1"/>
  <c r="P176" i="2"/>
  <c r="N176" i="2"/>
  <c r="L176" i="2"/>
  <c r="J176" i="2"/>
  <c r="H176" i="2"/>
  <c r="F176" i="2"/>
  <c r="D176" i="2"/>
  <c r="T175" i="2"/>
  <c r="R175" i="2"/>
  <c r="P175" i="2"/>
  <c r="N175" i="2"/>
  <c r="L175" i="2"/>
  <c r="J175" i="2"/>
  <c r="H175" i="2"/>
  <c r="F175" i="2"/>
  <c r="D175" i="2"/>
  <c r="T174" i="2"/>
  <c r="R174" i="2"/>
  <c r="P174" i="2"/>
  <c r="N174" i="2"/>
  <c r="L174" i="2"/>
  <c r="J174" i="2"/>
  <c r="H174" i="2"/>
  <c r="F174" i="2"/>
  <c r="D174" i="2"/>
  <c r="T173" i="2"/>
  <c r="S173" i="2"/>
  <c r="R173" i="2"/>
  <c r="P173" i="2"/>
  <c r="N173" i="2"/>
  <c r="L173" i="2"/>
  <c r="J173" i="2"/>
  <c r="H173" i="2"/>
  <c r="F173" i="2"/>
  <c r="D173" i="2"/>
  <c r="T172" i="2"/>
  <c r="R172" i="2"/>
  <c r="P172" i="2"/>
  <c r="N172" i="2"/>
  <c r="L172" i="2"/>
  <c r="J172" i="2"/>
  <c r="H172" i="2"/>
  <c r="F172" i="2"/>
  <c r="D172" i="2"/>
  <c r="T171" i="2"/>
  <c r="R171" i="2"/>
  <c r="P171" i="2"/>
  <c r="N171" i="2"/>
  <c r="L171" i="2"/>
  <c r="J171" i="2"/>
  <c r="H171" i="2"/>
  <c r="F171" i="2"/>
  <c r="D171" i="2"/>
  <c r="T170" i="2"/>
  <c r="R170" i="2"/>
  <c r="P170" i="2"/>
  <c r="N170" i="2"/>
  <c r="L170" i="2"/>
  <c r="V170" i="2" s="1"/>
  <c r="J170" i="2"/>
  <c r="H170" i="2"/>
  <c r="F170" i="2"/>
  <c r="D170" i="2"/>
  <c r="U170" i="2" s="1"/>
  <c r="W170" i="2" s="1"/>
  <c r="T169" i="2"/>
  <c r="R169" i="2"/>
  <c r="P169" i="2"/>
  <c r="N169" i="2"/>
  <c r="L169" i="2"/>
  <c r="J169" i="2"/>
  <c r="H169" i="2"/>
  <c r="F169" i="2"/>
  <c r="D169" i="2"/>
  <c r="T168" i="2"/>
  <c r="Q168" i="2"/>
  <c r="R168" i="2" s="1"/>
  <c r="P168" i="2"/>
  <c r="N168" i="2"/>
  <c r="L168" i="2"/>
  <c r="J168" i="2"/>
  <c r="H168" i="2"/>
  <c r="F168" i="2"/>
  <c r="D168" i="2"/>
  <c r="T167" i="2"/>
  <c r="R167" i="2"/>
  <c r="P167" i="2"/>
  <c r="N167" i="2"/>
  <c r="L167" i="2"/>
  <c r="J167" i="2"/>
  <c r="H167" i="2"/>
  <c r="F167" i="2"/>
  <c r="D167" i="2"/>
  <c r="T166" i="2"/>
  <c r="R166" i="2"/>
  <c r="P166" i="2"/>
  <c r="N166" i="2"/>
  <c r="V166" i="2" s="1"/>
  <c r="L166" i="2"/>
  <c r="J166" i="2"/>
  <c r="H166" i="2"/>
  <c r="F166" i="2"/>
  <c r="U166" i="2" s="1"/>
  <c r="W166" i="2" s="1"/>
  <c r="D166" i="2"/>
  <c r="S165" i="2"/>
  <c r="T165" i="2" s="1"/>
  <c r="R165" i="2"/>
  <c r="V165" i="2" s="1"/>
  <c r="P165" i="2"/>
  <c r="N165" i="2"/>
  <c r="L165" i="2"/>
  <c r="J165" i="2"/>
  <c r="H165" i="2"/>
  <c r="F165" i="2"/>
  <c r="D165" i="2"/>
  <c r="T164" i="2"/>
  <c r="R164" i="2"/>
  <c r="P164" i="2"/>
  <c r="N164" i="2"/>
  <c r="L164" i="2"/>
  <c r="J164" i="2"/>
  <c r="H164" i="2"/>
  <c r="F164" i="2"/>
  <c r="D164" i="2"/>
  <c r="T163" i="2"/>
  <c r="R163" i="2"/>
  <c r="P163" i="2"/>
  <c r="N163" i="2"/>
  <c r="L163" i="2"/>
  <c r="J163" i="2"/>
  <c r="H163" i="2"/>
  <c r="F163" i="2"/>
  <c r="U163" i="2" s="1"/>
  <c r="D163" i="2"/>
  <c r="T162" i="2"/>
  <c r="R162" i="2"/>
  <c r="P162" i="2"/>
  <c r="V162" i="2" s="1"/>
  <c r="N162" i="2"/>
  <c r="L162" i="2"/>
  <c r="J162" i="2"/>
  <c r="H162" i="2"/>
  <c r="F162" i="2"/>
  <c r="D162" i="2"/>
  <c r="T161" i="2"/>
  <c r="R161" i="2"/>
  <c r="P161" i="2"/>
  <c r="N161" i="2"/>
  <c r="L161" i="2"/>
  <c r="J161" i="2"/>
  <c r="H161" i="2"/>
  <c r="F161" i="2"/>
  <c r="D161" i="2"/>
  <c r="T160" i="2"/>
  <c r="R160" i="2"/>
  <c r="P160" i="2"/>
  <c r="N160" i="2"/>
  <c r="L160" i="2"/>
  <c r="J160" i="2"/>
  <c r="H160" i="2"/>
  <c r="F160" i="2"/>
  <c r="D160" i="2"/>
  <c r="S159" i="2"/>
  <c r="T159" i="2" s="1"/>
  <c r="R159" i="2"/>
  <c r="P159" i="2"/>
  <c r="N159" i="2"/>
  <c r="L159" i="2"/>
  <c r="J159" i="2"/>
  <c r="H159" i="2"/>
  <c r="F159" i="2"/>
  <c r="D159" i="2"/>
  <c r="T158" i="2"/>
  <c r="S158" i="2"/>
  <c r="R158" i="2"/>
  <c r="P158" i="2"/>
  <c r="N158" i="2"/>
  <c r="L158" i="2"/>
  <c r="J158" i="2"/>
  <c r="H158" i="2"/>
  <c r="F158" i="2"/>
  <c r="D158" i="2"/>
  <c r="T157" i="2"/>
  <c r="S157" i="2"/>
  <c r="R157" i="2"/>
  <c r="P157" i="2"/>
  <c r="N157" i="2"/>
  <c r="L157" i="2"/>
  <c r="J157" i="2"/>
  <c r="H157" i="2"/>
  <c r="F157" i="2"/>
  <c r="U157" i="2" s="1"/>
  <c r="D157" i="2"/>
  <c r="T156" i="2"/>
  <c r="Q156" i="2"/>
  <c r="R156" i="2" s="1"/>
  <c r="P156" i="2"/>
  <c r="N156" i="2"/>
  <c r="L156" i="2"/>
  <c r="J156" i="2"/>
  <c r="H156" i="2"/>
  <c r="U156" i="2" s="1"/>
  <c r="F156" i="2"/>
  <c r="D156" i="2"/>
  <c r="T155" i="2"/>
  <c r="R155" i="2"/>
  <c r="P155" i="2"/>
  <c r="N155" i="2"/>
  <c r="L155" i="2"/>
  <c r="J155" i="2"/>
  <c r="H155" i="2"/>
  <c r="F155" i="2"/>
  <c r="D155" i="2"/>
  <c r="T154" i="2"/>
  <c r="R154" i="2"/>
  <c r="P154" i="2"/>
  <c r="N154" i="2"/>
  <c r="L154" i="2"/>
  <c r="J154" i="2"/>
  <c r="H154" i="2"/>
  <c r="F154" i="2"/>
  <c r="D154" i="2"/>
  <c r="T153" i="2"/>
  <c r="R153" i="2"/>
  <c r="P153" i="2"/>
  <c r="N153" i="2"/>
  <c r="L153" i="2"/>
  <c r="J153" i="2"/>
  <c r="H153" i="2"/>
  <c r="F153" i="2"/>
  <c r="U153" i="2" s="1"/>
  <c r="D153" i="2"/>
  <c r="T152" i="2"/>
  <c r="R152" i="2"/>
  <c r="P152" i="2"/>
  <c r="V152" i="2" s="1"/>
  <c r="N152" i="2"/>
  <c r="L152" i="2"/>
  <c r="J152" i="2"/>
  <c r="H152" i="2"/>
  <c r="F152" i="2"/>
  <c r="D152" i="2"/>
  <c r="T151" i="2"/>
  <c r="R151" i="2"/>
  <c r="P151" i="2"/>
  <c r="N151" i="2"/>
  <c r="L151" i="2"/>
  <c r="J151" i="2"/>
  <c r="H151" i="2"/>
  <c r="F151" i="2"/>
  <c r="D151" i="2"/>
  <c r="T150" i="2"/>
  <c r="R150" i="2"/>
  <c r="P150" i="2"/>
  <c r="N150" i="2"/>
  <c r="L150" i="2"/>
  <c r="J150" i="2"/>
  <c r="H150" i="2"/>
  <c r="F150" i="2"/>
  <c r="D150" i="2"/>
  <c r="T149" i="2"/>
  <c r="R149" i="2"/>
  <c r="P149" i="2"/>
  <c r="N149" i="2"/>
  <c r="L149" i="2"/>
  <c r="J149" i="2"/>
  <c r="H149" i="2"/>
  <c r="F149" i="2"/>
  <c r="U149" i="2" s="1"/>
  <c r="D149" i="2"/>
  <c r="S148" i="2"/>
  <c r="T148" i="2" s="1"/>
  <c r="R148" i="2"/>
  <c r="P148" i="2"/>
  <c r="N148" i="2"/>
  <c r="L148" i="2"/>
  <c r="J148" i="2"/>
  <c r="H148" i="2"/>
  <c r="F148" i="2"/>
  <c r="D148" i="2"/>
  <c r="S147" i="2"/>
  <c r="T147" i="2" s="1"/>
  <c r="R147" i="2"/>
  <c r="P147" i="2"/>
  <c r="N147" i="2"/>
  <c r="L147" i="2"/>
  <c r="J147" i="2"/>
  <c r="H147" i="2"/>
  <c r="F147" i="2"/>
  <c r="D147" i="2"/>
  <c r="T146" i="2"/>
  <c r="R146" i="2"/>
  <c r="P146" i="2"/>
  <c r="N146" i="2"/>
  <c r="L146" i="2"/>
  <c r="V146" i="2" s="1"/>
  <c r="J146" i="2"/>
  <c r="H146" i="2"/>
  <c r="F146" i="2"/>
  <c r="D146" i="2"/>
  <c r="U146" i="2" s="1"/>
  <c r="W146" i="2" s="1"/>
  <c r="T145" i="2"/>
  <c r="R145" i="2"/>
  <c r="P145" i="2"/>
  <c r="N145" i="2"/>
  <c r="L145" i="2"/>
  <c r="J145" i="2"/>
  <c r="H145" i="2"/>
  <c r="F145" i="2"/>
  <c r="D145" i="2"/>
  <c r="T144" i="2"/>
  <c r="R144" i="2"/>
  <c r="P144" i="2"/>
  <c r="N144" i="2"/>
  <c r="L144" i="2"/>
  <c r="J144" i="2"/>
  <c r="H144" i="2"/>
  <c r="F144" i="2"/>
  <c r="D144" i="2"/>
  <c r="T143" i="2"/>
  <c r="R143" i="2"/>
  <c r="P143" i="2"/>
  <c r="N143" i="2"/>
  <c r="L143" i="2"/>
  <c r="J143" i="2"/>
  <c r="H143" i="2"/>
  <c r="F143" i="2"/>
  <c r="D143" i="2"/>
  <c r="T142" i="2"/>
  <c r="R142" i="2"/>
  <c r="P142" i="2"/>
  <c r="N142" i="2"/>
  <c r="L142" i="2"/>
  <c r="V142" i="2" s="1"/>
  <c r="J142" i="2"/>
  <c r="H142" i="2"/>
  <c r="F142" i="2"/>
  <c r="D142" i="2"/>
  <c r="U142" i="2" s="1"/>
  <c r="W142" i="2" s="1"/>
  <c r="T141" i="2"/>
  <c r="R141" i="2"/>
  <c r="P141" i="2"/>
  <c r="N141" i="2"/>
  <c r="L141" i="2"/>
  <c r="J141" i="2"/>
  <c r="H141" i="2"/>
  <c r="F141" i="2"/>
  <c r="D141" i="2"/>
  <c r="T140" i="2"/>
  <c r="R140" i="2"/>
  <c r="P140" i="2"/>
  <c r="N140" i="2"/>
  <c r="L140" i="2"/>
  <c r="J140" i="2"/>
  <c r="H140" i="2"/>
  <c r="F140" i="2"/>
  <c r="D140" i="2"/>
  <c r="T139" i="2"/>
  <c r="R139" i="2"/>
  <c r="P139" i="2"/>
  <c r="N139" i="2"/>
  <c r="L139" i="2"/>
  <c r="J139" i="2"/>
  <c r="H139" i="2"/>
  <c r="F139" i="2"/>
  <c r="D139" i="2"/>
  <c r="T138" i="2"/>
  <c r="R138" i="2"/>
  <c r="P138" i="2"/>
  <c r="N138" i="2"/>
  <c r="L138" i="2"/>
  <c r="V138" i="2" s="1"/>
  <c r="J138" i="2"/>
  <c r="H138" i="2"/>
  <c r="F138" i="2"/>
  <c r="D138" i="2"/>
  <c r="U138" i="2" s="1"/>
  <c r="W138" i="2" s="1"/>
  <c r="T137" i="2"/>
  <c r="R137" i="2"/>
  <c r="Q137" i="2"/>
  <c r="P137" i="2"/>
  <c r="N137" i="2"/>
  <c r="L137" i="2"/>
  <c r="J137" i="2"/>
  <c r="H137" i="2"/>
  <c r="F137" i="2"/>
  <c r="D137" i="2"/>
  <c r="T136" i="2"/>
  <c r="R136" i="2"/>
  <c r="P136" i="2"/>
  <c r="N136" i="2"/>
  <c r="L136" i="2"/>
  <c r="J136" i="2"/>
  <c r="H136" i="2"/>
  <c r="F136" i="2"/>
  <c r="D136" i="2"/>
  <c r="T135" i="2"/>
  <c r="R135" i="2"/>
  <c r="P135" i="2"/>
  <c r="N135" i="2"/>
  <c r="L135" i="2"/>
  <c r="J135" i="2"/>
  <c r="H135" i="2"/>
  <c r="F135" i="2"/>
  <c r="D135" i="2"/>
  <c r="T134" i="2"/>
  <c r="R134" i="2"/>
  <c r="P134" i="2"/>
  <c r="N134" i="2"/>
  <c r="V134" i="2" s="1"/>
  <c r="L134" i="2"/>
  <c r="J134" i="2"/>
  <c r="H134" i="2"/>
  <c r="F134" i="2"/>
  <c r="U134" i="2" s="1"/>
  <c r="W134" i="2" s="1"/>
  <c r="D134" i="2"/>
  <c r="T133" i="2"/>
  <c r="Q133" i="2"/>
  <c r="R133" i="2" s="1"/>
  <c r="P133" i="2"/>
  <c r="N133" i="2"/>
  <c r="L133" i="2"/>
  <c r="J133" i="2"/>
  <c r="H133" i="2"/>
  <c r="U133" i="2" s="1"/>
  <c r="F133" i="2"/>
  <c r="D133" i="2"/>
  <c r="T132" i="2"/>
  <c r="R132" i="2"/>
  <c r="P132" i="2"/>
  <c r="N132" i="2"/>
  <c r="L132" i="2"/>
  <c r="J132" i="2"/>
  <c r="H132" i="2"/>
  <c r="F132" i="2"/>
  <c r="D132" i="2"/>
  <c r="T131" i="2"/>
  <c r="R131" i="2"/>
  <c r="P131" i="2"/>
  <c r="N131" i="2"/>
  <c r="L131" i="2"/>
  <c r="J131" i="2"/>
  <c r="H131" i="2"/>
  <c r="F131" i="2"/>
  <c r="D131" i="2"/>
  <c r="T130" i="2"/>
  <c r="R130" i="2"/>
  <c r="P130" i="2"/>
  <c r="N130" i="2"/>
  <c r="L130" i="2"/>
  <c r="J130" i="2"/>
  <c r="H130" i="2"/>
  <c r="F130" i="2"/>
  <c r="U130" i="2" s="1"/>
  <c r="D130" i="2"/>
  <c r="T129" i="2"/>
  <c r="R129" i="2"/>
  <c r="P129" i="2"/>
  <c r="V129" i="2" s="1"/>
  <c r="N129" i="2"/>
  <c r="L129" i="2"/>
  <c r="J129" i="2"/>
  <c r="H129" i="2"/>
  <c r="F129" i="2"/>
  <c r="D129" i="2"/>
  <c r="T128" i="2"/>
  <c r="R128" i="2"/>
  <c r="P128" i="2"/>
  <c r="N128" i="2"/>
  <c r="L128" i="2"/>
  <c r="J128" i="2"/>
  <c r="H128" i="2"/>
  <c r="F128" i="2"/>
  <c r="D128" i="2"/>
  <c r="T127" i="2"/>
  <c r="R127" i="2"/>
  <c r="P127" i="2"/>
  <c r="N127" i="2"/>
  <c r="L127" i="2"/>
  <c r="J127" i="2"/>
  <c r="H127" i="2"/>
  <c r="F127" i="2"/>
  <c r="D127" i="2"/>
  <c r="T126" i="2"/>
  <c r="R126" i="2"/>
  <c r="P126" i="2"/>
  <c r="N126" i="2"/>
  <c r="L126" i="2"/>
  <c r="J126" i="2"/>
  <c r="H126" i="2"/>
  <c r="F126" i="2"/>
  <c r="U126" i="2" s="1"/>
  <c r="D126" i="2"/>
  <c r="T125" i="2"/>
  <c r="R125" i="2"/>
  <c r="P125" i="2"/>
  <c r="V125" i="2" s="1"/>
  <c r="N125" i="2"/>
  <c r="L125" i="2"/>
  <c r="J125" i="2"/>
  <c r="H125" i="2"/>
  <c r="F125" i="2"/>
  <c r="D125" i="2"/>
  <c r="T124" i="2"/>
  <c r="R124" i="2"/>
  <c r="P124" i="2"/>
  <c r="N124" i="2"/>
  <c r="L124" i="2"/>
  <c r="J124" i="2"/>
  <c r="H124" i="2"/>
  <c r="F124" i="2"/>
  <c r="D124" i="2"/>
  <c r="T123" i="2"/>
  <c r="R123" i="2"/>
  <c r="P123" i="2"/>
  <c r="N123" i="2"/>
  <c r="L123" i="2"/>
  <c r="J123" i="2"/>
  <c r="H123" i="2"/>
  <c r="F123" i="2"/>
  <c r="D123" i="2"/>
  <c r="T122" i="2"/>
  <c r="R122" i="2"/>
  <c r="P122" i="2"/>
  <c r="N122" i="2"/>
  <c r="V122" i="2" s="1"/>
  <c r="L122" i="2"/>
  <c r="J122" i="2"/>
  <c r="H122" i="2"/>
  <c r="F122" i="2"/>
  <c r="D122" i="2"/>
  <c r="T121" i="2"/>
  <c r="R121" i="2"/>
  <c r="P121" i="2"/>
  <c r="N121" i="2"/>
  <c r="L121" i="2"/>
  <c r="J121" i="2"/>
  <c r="H121" i="2"/>
  <c r="F121" i="2"/>
  <c r="D121" i="2"/>
  <c r="T120" i="2"/>
  <c r="R120" i="2"/>
  <c r="P120" i="2"/>
  <c r="N120" i="2"/>
  <c r="L120" i="2"/>
  <c r="J120" i="2"/>
  <c r="H120" i="2"/>
  <c r="F120" i="2"/>
  <c r="D120" i="2"/>
  <c r="T119" i="2"/>
  <c r="R119" i="2"/>
  <c r="P119" i="2"/>
  <c r="N119" i="2"/>
  <c r="L119" i="2"/>
  <c r="J119" i="2"/>
  <c r="H119" i="2"/>
  <c r="F119" i="2"/>
  <c r="D119" i="2"/>
  <c r="T118" i="2"/>
  <c r="R118" i="2"/>
  <c r="P118" i="2"/>
  <c r="N118" i="2"/>
  <c r="L118" i="2"/>
  <c r="J118" i="2"/>
  <c r="H118" i="2"/>
  <c r="F118" i="2"/>
  <c r="D118" i="2"/>
  <c r="T117" i="2"/>
  <c r="R117" i="2"/>
  <c r="P117" i="2"/>
  <c r="N117" i="2"/>
  <c r="L117" i="2"/>
  <c r="J117" i="2"/>
  <c r="H117" i="2"/>
  <c r="F117" i="2"/>
  <c r="D117" i="2"/>
  <c r="T116" i="2"/>
  <c r="R116" i="2"/>
  <c r="P116" i="2"/>
  <c r="N116" i="2"/>
  <c r="L116" i="2"/>
  <c r="J116" i="2"/>
  <c r="H116" i="2"/>
  <c r="F116" i="2"/>
  <c r="D116" i="2"/>
  <c r="T115" i="2"/>
  <c r="R115" i="2"/>
  <c r="P115" i="2"/>
  <c r="V115" i="2" s="1"/>
  <c r="N115" i="2"/>
  <c r="L115" i="2"/>
  <c r="J115" i="2"/>
  <c r="H115" i="2"/>
  <c r="F115" i="2"/>
  <c r="D115" i="2"/>
  <c r="T114" i="2"/>
  <c r="R114" i="2"/>
  <c r="P114" i="2"/>
  <c r="N114" i="2"/>
  <c r="L114" i="2"/>
  <c r="V114" i="2" s="1"/>
  <c r="J114" i="2"/>
  <c r="H114" i="2"/>
  <c r="F114" i="2"/>
  <c r="D114" i="2"/>
  <c r="T113" i="2"/>
  <c r="R113" i="2"/>
  <c r="P113" i="2"/>
  <c r="N113" i="2"/>
  <c r="L113" i="2"/>
  <c r="J113" i="2"/>
  <c r="H113" i="2"/>
  <c r="F113" i="2"/>
  <c r="D113" i="2"/>
  <c r="T112" i="2"/>
  <c r="R112" i="2"/>
  <c r="P112" i="2"/>
  <c r="N112" i="2"/>
  <c r="L112" i="2"/>
  <c r="J112" i="2"/>
  <c r="H112" i="2"/>
  <c r="F112" i="2"/>
  <c r="D112" i="2"/>
  <c r="T111" i="2"/>
  <c r="R111" i="2"/>
  <c r="P111" i="2"/>
  <c r="N111" i="2"/>
  <c r="L111" i="2"/>
  <c r="J111" i="2"/>
  <c r="H111" i="2"/>
  <c r="F111" i="2"/>
  <c r="D111" i="2"/>
  <c r="T110" i="2"/>
  <c r="R110" i="2"/>
  <c r="P110" i="2"/>
  <c r="N110" i="2"/>
  <c r="V110" i="2" s="1"/>
  <c r="L110" i="2"/>
  <c r="J110" i="2"/>
  <c r="H110" i="2"/>
  <c r="F110" i="2"/>
  <c r="U110" i="2" s="1"/>
  <c r="D110" i="2"/>
  <c r="T109" i="2"/>
  <c r="R109" i="2"/>
  <c r="P109" i="2"/>
  <c r="V109" i="2" s="1"/>
  <c r="N109" i="2"/>
  <c r="L109" i="2"/>
  <c r="J109" i="2"/>
  <c r="H109" i="2"/>
  <c r="F109" i="2"/>
  <c r="D109" i="2"/>
  <c r="T108" i="2"/>
  <c r="R108" i="2"/>
  <c r="V108" i="2" s="1"/>
  <c r="P108" i="2"/>
  <c r="N108" i="2"/>
  <c r="L108" i="2"/>
  <c r="J108" i="2"/>
  <c r="H108" i="2"/>
  <c r="F108" i="2"/>
  <c r="D108" i="2"/>
  <c r="T107" i="2"/>
  <c r="R107" i="2"/>
  <c r="P107" i="2"/>
  <c r="N107" i="2"/>
  <c r="L107" i="2"/>
  <c r="J107" i="2"/>
  <c r="H107" i="2"/>
  <c r="F107" i="2"/>
  <c r="D107" i="2"/>
  <c r="T106" i="2"/>
  <c r="R106" i="2"/>
  <c r="P106" i="2"/>
  <c r="N106" i="2"/>
  <c r="L106" i="2"/>
  <c r="J106" i="2"/>
  <c r="H106" i="2"/>
  <c r="F106" i="2"/>
  <c r="D106" i="2"/>
  <c r="T105" i="2"/>
  <c r="R105" i="2"/>
  <c r="P105" i="2"/>
  <c r="N105" i="2"/>
  <c r="L105" i="2"/>
  <c r="J105" i="2"/>
  <c r="H105" i="2"/>
  <c r="F105" i="2"/>
  <c r="D105" i="2"/>
  <c r="T104" i="2"/>
  <c r="R104" i="2"/>
  <c r="P104" i="2"/>
  <c r="N104" i="2"/>
  <c r="L104" i="2"/>
  <c r="J104" i="2"/>
  <c r="H104" i="2"/>
  <c r="F104" i="2"/>
  <c r="D104" i="2"/>
  <c r="T103" i="2"/>
  <c r="R103" i="2"/>
  <c r="P103" i="2"/>
  <c r="N103" i="2"/>
  <c r="L103" i="2"/>
  <c r="J103" i="2"/>
  <c r="H103" i="2"/>
  <c r="F103" i="2"/>
  <c r="D103" i="2"/>
  <c r="T102" i="2"/>
  <c r="R102" i="2"/>
  <c r="P102" i="2"/>
  <c r="N102" i="2"/>
  <c r="L102" i="2"/>
  <c r="V102" i="2" s="1"/>
  <c r="J102" i="2"/>
  <c r="H102" i="2"/>
  <c r="F102" i="2"/>
  <c r="D102" i="2"/>
  <c r="T101" i="2"/>
  <c r="R101" i="2"/>
  <c r="P101" i="2"/>
  <c r="N101" i="2"/>
  <c r="L101" i="2"/>
  <c r="J101" i="2"/>
  <c r="H101" i="2"/>
  <c r="F101" i="2"/>
  <c r="D101" i="2"/>
  <c r="T100" i="2"/>
  <c r="R100" i="2"/>
  <c r="P100" i="2"/>
  <c r="N100" i="2"/>
  <c r="L100" i="2"/>
  <c r="J100" i="2"/>
  <c r="H100" i="2"/>
  <c r="F100" i="2"/>
  <c r="U100" i="2" s="1"/>
  <c r="D100" i="2"/>
  <c r="T99" i="2"/>
  <c r="Q99" i="2"/>
  <c r="R99" i="2" s="1"/>
  <c r="P99" i="2"/>
  <c r="N99" i="2"/>
  <c r="L99" i="2"/>
  <c r="J99" i="2"/>
  <c r="H99" i="2"/>
  <c r="F99" i="2"/>
  <c r="D99" i="2"/>
  <c r="T98" i="2"/>
  <c r="R98" i="2"/>
  <c r="P98" i="2"/>
  <c r="N98" i="2"/>
  <c r="L98" i="2"/>
  <c r="J98" i="2"/>
  <c r="H98" i="2"/>
  <c r="F98" i="2"/>
  <c r="D98" i="2"/>
  <c r="T97" i="2"/>
  <c r="R97" i="2"/>
  <c r="P97" i="2"/>
  <c r="N97" i="2"/>
  <c r="L97" i="2"/>
  <c r="J97" i="2"/>
  <c r="H97" i="2"/>
  <c r="F97" i="2"/>
  <c r="D97" i="2"/>
  <c r="T96" i="2"/>
  <c r="R96" i="2"/>
  <c r="P96" i="2"/>
  <c r="N96" i="2"/>
  <c r="L96" i="2"/>
  <c r="J96" i="2"/>
  <c r="H96" i="2"/>
  <c r="F96" i="2"/>
  <c r="D96" i="2"/>
  <c r="T95" i="2"/>
  <c r="R95" i="2"/>
  <c r="P95" i="2"/>
  <c r="N95" i="2"/>
  <c r="L95" i="2"/>
  <c r="J95" i="2"/>
  <c r="H95" i="2"/>
  <c r="F95" i="2"/>
  <c r="D95" i="2"/>
  <c r="T94" i="2"/>
  <c r="R94" i="2"/>
  <c r="P94" i="2"/>
  <c r="N94" i="2"/>
  <c r="L94" i="2"/>
  <c r="V94" i="2" s="1"/>
  <c r="J94" i="2"/>
  <c r="H94" i="2"/>
  <c r="F94" i="2"/>
  <c r="D94" i="2"/>
  <c r="U94" i="2" s="1"/>
  <c r="W94" i="2" s="1"/>
  <c r="T93" i="2"/>
  <c r="R93" i="2"/>
  <c r="P93" i="2"/>
  <c r="N93" i="2"/>
  <c r="L93" i="2"/>
  <c r="J93" i="2"/>
  <c r="H93" i="2"/>
  <c r="F93" i="2"/>
  <c r="D93" i="2"/>
  <c r="T92" i="2"/>
  <c r="R92" i="2"/>
  <c r="P92" i="2"/>
  <c r="N92" i="2"/>
  <c r="L92" i="2"/>
  <c r="J92" i="2"/>
  <c r="H92" i="2"/>
  <c r="F92" i="2"/>
  <c r="D92" i="2"/>
  <c r="T91" i="2"/>
  <c r="R91" i="2"/>
  <c r="P91" i="2"/>
  <c r="N91" i="2"/>
  <c r="L91" i="2"/>
  <c r="V91" i="2" s="1"/>
  <c r="J91" i="2"/>
  <c r="H91" i="2"/>
  <c r="F91" i="2"/>
  <c r="D91" i="2"/>
  <c r="T90" i="2"/>
  <c r="R90" i="2"/>
  <c r="P90" i="2"/>
  <c r="N90" i="2"/>
  <c r="L90" i="2"/>
  <c r="J90" i="2"/>
  <c r="H90" i="2"/>
  <c r="F90" i="2"/>
  <c r="D90" i="2"/>
  <c r="T89" i="2"/>
  <c r="R89" i="2"/>
  <c r="P89" i="2"/>
  <c r="N89" i="2"/>
  <c r="L89" i="2"/>
  <c r="J89" i="2"/>
  <c r="H89" i="2"/>
  <c r="F89" i="2"/>
  <c r="D89" i="2"/>
  <c r="T88" i="2"/>
  <c r="R88" i="2"/>
  <c r="P88" i="2"/>
  <c r="N88" i="2"/>
  <c r="L88" i="2"/>
  <c r="J88" i="2"/>
  <c r="H88" i="2"/>
  <c r="F88" i="2"/>
  <c r="D88" i="2"/>
  <c r="T87" i="2"/>
  <c r="R87" i="2"/>
  <c r="P87" i="2"/>
  <c r="N87" i="2"/>
  <c r="V87" i="2" s="1"/>
  <c r="L87" i="2"/>
  <c r="J87" i="2"/>
  <c r="H87" i="2"/>
  <c r="F87" i="2"/>
  <c r="D87" i="2"/>
  <c r="T86" i="2"/>
  <c r="R86" i="2"/>
  <c r="P86" i="2"/>
  <c r="N86" i="2"/>
  <c r="L86" i="2"/>
  <c r="J86" i="2"/>
  <c r="H86" i="2"/>
  <c r="F86" i="2"/>
  <c r="D86" i="2"/>
  <c r="T85" i="2"/>
  <c r="R85" i="2"/>
  <c r="V85" i="2" s="1"/>
  <c r="P85" i="2"/>
  <c r="N85" i="2"/>
  <c r="L85" i="2"/>
  <c r="J85" i="2"/>
  <c r="H85" i="2"/>
  <c r="F85" i="2"/>
  <c r="D85" i="2"/>
  <c r="T84" i="2"/>
  <c r="R84" i="2"/>
  <c r="P84" i="2"/>
  <c r="N84" i="2"/>
  <c r="L84" i="2"/>
  <c r="V84" i="2" s="1"/>
  <c r="J84" i="2"/>
  <c r="H84" i="2"/>
  <c r="F84" i="2"/>
  <c r="D84" i="2"/>
  <c r="T83" i="2"/>
  <c r="R83" i="2"/>
  <c r="P83" i="2"/>
  <c r="N83" i="2"/>
  <c r="L83" i="2"/>
  <c r="J83" i="2"/>
  <c r="H83" i="2"/>
  <c r="F83" i="2"/>
  <c r="D83" i="2"/>
  <c r="T82" i="2"/>
  <c r="R82" i="2"/>
  <c r="P82" i="2"/>
  <c r="N82" i="2"/>
  <c r="L82" i="2"/>
  <c r="J82" i="2"/>
  <c r="H82" i="2"/>
  <c r="F82" i="2"/>
  <c r="D82" i="2"/>
  <c r="T81" i="2"/>
  <c r="R81" i="2"/>
  <c r="P81" i="2"/>
  <c r="N81" i="2"/>
  <c r="L81" i="2"/>
  <c r="J81" i="2"/>
  <c r="H81" i="2"/>
  <c r="F81" i="2"/>
  <c r="D81" i="2"/>
  <c r="T80" i="2"/>
  <c r="R80" i="2"/>
  <c r="P80" i="2"/>
  <c r="N80" i="2"/>
  <c r="V80" i="2" s="1"/>
  <c r="L80" i="2"/>
  <c r="J80" i="2"/>
  <c r="H80" i="2"/>
  <c r="F80" i="2"/>
  <c r="U80" i="2" s="1"/>
  <c r="W80" i="2" s="1"/>
  <c r="D80" i="2"/>
  <c r="T79" i="2"/>
  <c r="R79" i="2"/>
  <c r="P79" i="2"/>
  <c r="N79" i="2"/>
  <c r="L79" i="2"/>
  <c r="J79" i="2"/>
  <c r="H79" i="2"/>
  <c r="F79" i="2"/>
  <c r="D79" i="2"/>
  <c r="T78" i="2"/>
  <c r="R78" i="2"/>
  <c r="P78" i="2"/>
  <c r="N78" i="2"/>
  <c r="L78" i="2"/>
  <c r="J78" i="2"/>
  <c r="H78" i="2"/>
  <c r="F78" i="2"/>
  <c r="D78" i="2"/>
  <c r="T77" i="2"/>
  <c r="R77" i="2"/>
  <c r="P77" i="2"/>
  <c r="N77" i="2"/>
  <c r="L77" i="2"/>
  <c r="J77" i="2"/>
  <c r="H77" i="2"/>
  <c r="F77" i="2"/>
  <c r="D77" i="2"/>
  <c r="T76" i="2"/>
  <c r="R76" i="2"/>
  <c r="P76" i="2"/>
  <c r="N76" i="2"/>
  <c r="V76" i="2" s="1"/>
  <c r="L76" i="2"/>
  <c r="J76" i="2"/>
  <c r="H76" i="2"/>
  <c r="F76" i="2"/>
  <c r="U76" i="2" s="1"/>
  <c r="W76" i="2" s="1"/>
  <c r="D76" i="2"/>
  <c r="T75" i="2"/>
  <c r="R75" i="2"/>
  <c r="P75" i="2"/>
  <c r="N75" i="2"/>
  <c r="L75" i="2"/>
  <c r="J75" i="2"/>
  <c r="H75" i="2"/>
  <c r="F75" i="2"/>
  <c r="D75" i="2"/>
  <c r="T74" i="2"/>
  <c r="R74" i="2"/>
  <c r="P74" i="2"/>
  <c r="N74" i="2"/>
  <c r="L74" i="2"/>
  <c r="J74" i="2"/>
  <c r="H74" i="2"/>
  <c r="F74" i="2"/>
  <c r="D74" i="2"/>
  <c r="T73" i="2"/>
  <c r="R73" i="2"/>
  <c r="P73" i="2"/>
  <c r="N73" i="2"/>
  <c r="L73" i="2"/>
  <c r="J73" i="2"/>
  <c r="H73" i="2"/>
  <c r="F73" i="2"/>
  <c r="D73" i="2"/>
  <c r="T72" i="2"/>
  <c r="R72" i="2"/>
  <c r="P72" i="2"/>
  <c r="N72" i="2"/>
  <c r="V72" i="2" s="1"/>
  <c r="L72" i="2"/>
  <c r="J72" i="2"/>
  <c r="H72" i="2"/>
  <c r="F72" i="2"/>
  <c r="U72" i="2" s="1"/>
  <c r="W72" i="2" s="1"/>
  <c r="D72" i="2"/>
  <c r="T71" i="2"/>
  <c r="R71" i="2"/>
  <c r="P71" i="2"/>
  <c r="N71" i="2"/>
  <c r="L71" i="2"/>
  <c r="J71" i="2"/>
  <c r="H71" i="2"/>
  <c r="F71" i="2"/>
  <c r="D71" i="2"/>
  <c r="T70" i="2"/>
  <c r="R70" i="2"/>
  <c r="P70" i="2"/>
  <c r="N70" i="2"/>
  <c r="L70" i="2"/>
  <c r="J70" i="2"/>
  <c r="H70" i="2"/>
  <c r="F70" i="2"/>
  <c r="D70" i="2"/>
  <c r="T69" i="2"/>
  <c r="R69" i="2"/>
  <c r="P69" i="2"/>
  <c r="N69" i="2"/>
  <c r="L69" i="2"/>
  <c r="J69" i="2"/>
  <c r="H69" i="2"/>
  <c r="F69" i="2"/>
  <c r="D69" i="2"/>
  <c r="T68" i="2"/>
  <c r="R68" i="2"/>
  <c r="P68" i="2"/>
  <c r="N68" i="2"/>
  <c r="V68" i="2" s="1"/>
  <c r="L68" i="2"/>
  <c r="J68" i="2"/>
  <c r="G68" i="2"/>
  <c r="H68" i="2" s="1"/>
  <c r="F68" i="2"/>
  <c r="D68" i="2"/>
  <c r="T67" i="2"/>
  <c r="R67" i="2"/>
  <c r="P67" i="2"/>
  <c r="N67" i="2"/>
  <c r="L67" i="2"/>
  <c r="J67" i="2"/>
  <c r="H67" i="2"/>
  <c r="F67" i="2"/>
  <c r="D67" i="2"/>
  <c r="T66" i="2"/>
  <c r="R66" i="2"/>
  <c r="P66" i="2"/>
  <c r="N66" i="2"/>
  <c r="L66" i="2"/>
  <c r="J66" i="2"/>
  <c r="H66" i="2"/>
  <c r="F66" i="2"/>
  <c r="D66" i="2"/>
  <c r="T65" i="2"/>
  <c r="R65" i="2"/>
  <c r="P65" i="2"/>
  <c r="N65" i="2"/>
  <c r="L65" i="2"/>
  <c r="V65" i="2" s="1"/>
  <c r="J65" i="2"/>
  <c r="H65" i="2"/>
  <c r="F65" i="2"/>
  <c r="D65" i="2"/>
  <c r="U65" i="2" s="1"/>
  <c r="W65" i="2" s="1"/>
  <c r="T64" i="2"/>
  <c r="R64" i="2"/>
  <c r="P64" i="2"/>
  <c r="N64" i="2"/>
  <c r="L64" i="2"/>
  <c r="J64" i="2"/>
  <c r="H64" i="2"/>
  <c r="F64" i="2"/>
  <c r="D64" i="2"/>
  <c r="T63" i="2"/>
  <c r="R63" i="2"/>
  <c r="P63" i="2"/>
  <c r="V63" i="2" s="1"/>
  <c r="N63" i="2"/>
  <c r="L63" i="2"/>
  <c r="J63" i="2"/>
  <c r="H63" i="2"/>
  <c r="F63" i="2"/>
  <c r="D63" i="2"/>
  <c r="T62" i="2"/>
  <c r="R62" i="2"/>
  <c r="P62" i="2"/>
  <c r="N62" i="2"/>
  <c r="L62" i="2"/>
  <c r="J62" i="2"/>
  <c r="H62" i="2"/>
  <c r="F62" i="2"/>
  <c r="D62" i="2"/>
  <c r="T61" i="2"/>
  <c r="R61" i="2"/>
  <c r="P61" i="2"/>
  <c r="N61" i="2"/>
  <c r="L61" i="2"/>
  <c r="J61" i="2"/>
  <c r="H61" i="2"/>
  <c r="F61" i="2"/>
  <c r="D61" i="2"/>
  <c r="U61" i="2" s="1"/>
  <c r="T60" i="2"/>
  <c r="R60" i="2"/>
  <c r="P60" i="2"/>
  <c r="N60" i="2"/>
  <c r="L60" i="2"/>
  <c r="J60" i="2"/>
  <c r="H60" i="2"/>
  <c r="F60" i="2"/>
  <c r="D60" i="2"/>
  <c r="T59" i="2"/>
  <c r="R59" i="2"/>
  <c r="P59" i="2"/>
  <c r="V59" i="2" s="1"/>
  <c r="N59" i="2"/>
  <c r="L59" i="2"/>
  <c r="J59" i="2"/>
  <c r="H59" i="2"/>
  <c r="F59" i="2"/>
  <c r="D59" i="2"/>
  <c r="T58" i="2"/>
  <c r="R58" i="2"/>
  <c r="P58" i="2"/>
  <c r="N58" i="2"/>
  <c r="L58" i="2"/>
  <c r="J58" i="2"/>
  <c r="H58" i="2"/>
  <c r="F58" i="2"/>
  <c r="D58" i="2"/>
  <c r="T57" i="2"/>
  <c r="R57" i="2"/>
  <c r="P57" i="2"/>
  <c r="N57" i="2"/>
  <c r="L57" i="2"/>
  <c r="J57" i="2"/>
  <c r="H57" i="2"/>
  <c r="F57" i="2"/>
  <c r="D57" i="2"/>
  <c r="U57" i="2" s="1"/>
  <c r="T56" i="2"/>
  <c r="R56" i="2"/>
  <c r="P56" i="2"/>
  <c r="N56" i="2"/>
  <c r="L56" i="2"/>
  <c r="J56" i="2"/>
  <c r="H56" i="2"/>
  <c r="F56" i="2"/>
  <c r="D56" i="2"/>
  <c r="T55" i="2"/>
  <c r="R55" i="2"/>
  <c r="P55" i="2"/>
  <c r="V55" i="2" s="1"/>
  <c r="N55" i="2"/>
  <c r="L55" i="2"/>
  <c r="J55" i="2"/>
  <c r="H55" i="2"/>
  <c r="F55" i="2"/>
  <c r="D55" i="2"/>
  <c r="T54" i="2"/>
  <c r="P54" i="2"/>
  <c r="N54" i="2"/>
  <c r="L54" i="2"/>
  <c r="V54" i="2" s="1"/>
  <c r="J54" i="2"/>
  <c r="H54" i="2"/>
  <c r="F54" i="2"/>
  <c r="D54" i="2"/>
  <c r="T53" i="2"/>
  <c r="R53" i="2"/>
  <c r="P53" i="2"/>
  <c r="N53" i="2"/>
  <c r="L53" i="2"/>
  <c r="J53" i="2"/>
  <c r="H53" i="2"/>
  <c r="F53" i="2"/>
  <c r="D53" i="2"/>
  <c r="T52" i="2"/>
  <c r="R52" i="2"/>
  <c r="P52" i="2"/>
  <c r="N52" i="2"/>
  <c r="V52" i="2" s="1"/>
  <c r="L52" i="2"/>
  <c r="J52" i="2"/>
  <c r="H52" i="2"/>
  <c r="F52" i="2"/>
  <c r="U52" i="2" s="1"/>
  <c r="W52" i="2" s="1"/>
  <c r="D52" i="2"/>
  <c r="T51" i="2"/>
  <c r="R51" i="2"/>
  <c r="P51" i="2"/>
  <c r="N51" i="2"/>
  <c r="L51" i="2"/>
  <c r="J51" i="2"/>
  <c r="H51" i="2"/>
  <c r="F51" i="2"/>
  <c r="D51" i="2"/>
  <c r="T50" i="2"/>
  <c r="R50" i="2"/>
  <c r="P50" i="2"/>
  <c r="N50" i="2"/>
  <c r="L50" i="2"/>
  <c r="J50" i="2"/>
  <c r="H50" i="2"/>
  <c r="F50" i="2"/>
  <c r="D50" i="2"/>
  <c r="T49" i="2"/>
  <c r="R49" i="2"/>
  <c r="P49" i="2"/>
  <c r="N49" i="2"/>
  <c r="L49" i="2"/>
  <c r="J49" i="2"/>
  <c r="H49" i="2"/>
  <c r="F49" i="2"/>
  <c r="D49" i="2"/>
  <c r="T48" i="2"/>
  <c r="R48" i="2"/>
  <c r="P48" i="2"/>
  <c r="N48" i="2"/>
  <c r="V48" i="2" s="1"/>
  <c r="L48" i="2"/>
  <c r="J48" i="2"/>
  <c r="H48" i="2"/>
  <c r="F48" i="2"/>
  <c r="U48" i="2" s="1"/>
  <c r="W48" i="2" s="1"/>
  <c r="D48" i="2"/>
  <c r="T47" i="2"/>
  <c r="R47" i="2"/>
  <c r="P47" i="2"/>
  <c r="N47" i="2"/>
  <c r="L47" i="2"/>
  <c r="J47" i="2"/>
  <c r="H47" i="2"/>
  <c r="F47" i="2"/>
  <c r="D47" i="2"/>
  <c r="T46" i="2"/>
  <c r="R46" i="2"/>
  <c r="P46" i="2"/>
  <c r="N46" i="2"/>
  <c r="L46" i="2"/>
  <c r="J46" i="2"/>
  <c r="H46" i="2"/>
  <c r="F46" i="2"/>
  <c r="D46" i="2"/>
  <c r="T45" i="2"/>
  <c r="R45" i="2"/>
  <c r="P45" i="2"/>
  <c r="N45" i="2"/>
  <c r="L45" i="2"/>
  <c r="J45" i="2"/>
  <c r="H45" i="2"/>
  <c r="F45" i="2"/>
  <c r="D45" i="2"/>
  <c r="T44" i="2"/>
  <c r="R44" i="2"/>
  <c r="P44" i="2"/>
  <c r="N44" i="2"/>
  <c r="L44" i="2"/>
  <c r="J44" i="2"/>
  <c r="H44" i="2"/>
  <c r="F44" i="2"/>
  <c r="U44" i="2" s="1"/>
  <c r="D44" i="2"/>
  <c r="T43" i="2"/>
  <c r="R43" i="2"/>
  <c r="P43" i="2"/>
  <c r="N43" i="2"/>
  <c r="L43" i="2"/>
  <c r="J43" i="2"/>
  <c r="H43" i="2"/>
  <c r="F43" i="2"/>
  <c r="D43" i="2"/>
  <c r="T42" i="2"/>
  <c r="R42" i="2"/>
  <c r="P42" i="2"/>
  <c r="N42" i="2"/>
  <c r="L42" i="2"/>
  <c r="J42" i="2"/>
  <c r="H42" i="2"/>
  <c r="F42" i="2"/>
  <c r="D42" i="2"/>
  <c r="T41" i="2"/>
  <c r="R41" i="2"/>
  <c r="P41" i="2"/>
  <c r="N41" i="2"/>
  <c r="L41" i="2"/>
  <c r="J41" i="2"/>
  <c r="H41" i="2"/>
  <c r="F41" i="2"/>
  <c r="D41" i="2"/>
  <c r="T40" i="2"/>
  <c r="R40" i="2"/>
  <c r="P40" i="2"/>
  <c r="N40" i="2"/>
  <c r="L40" i="2"/>
  <c r="J40" i="2"/>
  <c r="H40" i="2"/>
  <c r="F40" i="2"/>
  <c r="D40" i="2"/>
  <c r="T39" i="2"/>
  <c r="R39" i="2"/>
  <c r="P39" i="2"/>
  <c r="N39" i="2"/>
  <c r="L39" i="2"/>
  <c r="J39" i="2"/>
  <c r="H39" i="2"/>
  <c r="F39" i="2"/>
  <c r="U39" i="2" s="1"/>
  <c r="D39" i="2"/>
  <c r="T38" i="2"/>
  <c r="R38" i="2"/>
  <c r="P38" i="2"/>
  <c r="N38" i="2"/>
  <c r="L38" i="2"/>
  <c r="J38" i="2"/>
  <c r="H38" i="2"/>
  <c r="F38" i="2"/>
  <c r="D38" i="2"/>
  <c r="T37" i="2"/>
  <c r="R37" i="2"/>
  <c r="P37" i="2"/>
  <c r="N37" i="2"/>
  <c r="L37" i="2"/>
  <c r="J37" i="2"/>
  <c r="H37" i="2"/>
  <c r="F37" i="2"/>
  <c r="D37" i="2"/>
  <c r="T36" i="2"/>
  <c r="R36" i="2"/>
  <c r="P36" i="2"/>
  <c r="N36" i="2"/>
  <c r="L36" i="2"/>
  <c r="J36" i="2"/>
  <c r="H36" i="2"/>
  <c r="F36" i="2"/>
  <c r="D36" i="2"/>
  <c r="T35" i="2"/>
  <c r="R35" i="2"/>
  <c r="P35" i="2"/>
  <c r="N35" i="2"/>
  <c r="L35" i="2"/>
  <c r="J35" i="2"/>
  <c r="H35" i="2"/>
  <c r="F35" i="2"/>
  <c r="U35" i="2" s="1"/>
  <c r="D35" i="2"/>
  <c r="T34" i="2"/>
  <c r="R34" i="2"/>
  <c r="P34" i="2"/>
  <c r="V34" i="2" s="1"/>
  <c r="N34" i="2"/>
  <c r="L34" i="2"/>
  <c r="J34" i="2"/>
  <c r="H34" i="2"/>
  <c r="F34" i="2"/>
  <c r="D34" i="2"/>
  <c r="T33" i="2"/>
  <c r="R33" i="2"/>
  <c r="P33" i="2"/>
  <c r="N33" i="2"/>
  <c r="L33" i="2"/>
  <c r="J33" i="2"/>
  <c r="H33" i="2"/>
  <c r="F33" i="2"/>
  <c r="D33" i="2"/>
  <c r="T32" i="2"/>
  <c r="R32" i="2"/>
  <c r="P32" i="2"/>
  <c r="N32" i="2"/>
  <c r="L32" i="2"/>
  <c r="J32" i="2"/>
  <c r="H32" i="2"/>
  <c r="F32" i="2"/>
  <c r="D32" i="2"/>
  <c r="T31" i="2"/>
  <c r="R31" i="2"/>
  <c r="P31" i="2"/>
  <c r="N31" i="2"/>
  <c r="L31" i="2"/>
  <c r="J31" i="2"/>
  <c r="H31" i="2"/>
  <c r="F31" i="2"/>
  <c r="U31" i="2" s="1"/>
  <c r="D31" i="2"/>
  <c r="T30" i="2"/>
  <c r="R30" i="2"/>
  <c r="P30" i="2"/>
  <c r="V30" i="2" s="1"/>
  <c r="N30" i="2"/>
  <c r="L30" i="2"/>
  <c r="J30" i="2"/>
  <c r="H30" i="2"/>
  <c r="F30" i="2"/>
  <c r="D30" i="2"/>
  <c r="T29" i="2"/>
  <c r="R29" i="2"/>
  <c r="P29" i="2"/>
  <c r="N29" i="2"/>
  <c r="L29" i="2"/>
  <c r="J29" i="2"/>
  <c r="H29" i="2"/>
  <c r="F29" i="2"/>
  <c r="D29" i="2"/>
  <c r="T28" i="2"/>
  <c r="R28" i="2"/>
  <c r="P28" i="2"/>
  <c r="N28" i="2"/>
  <c r="L28" i="2"/>
  <c r="J28" i="2"/>
  <c r="H28" i="2"/>
  <c r="F28" i="2"/>
  <c r="D28" i="2"/>
  <c r="T27" i="2"/>
  <c r="R27" i="2"/>
  <c r="P27" i="2"/>
  <c r="N27" i="2"/>
  <c r="V27" i="2" s="1"/>
  <c r="L27" i="2"/>
  <c r="J27" i="2"/>
  <c r="H27" i="2"/>
  <c r="F27" i="2"/>
  <c r="U27" i="2" s="1"/>
  <c r="D27" i="2"/>
  <c r="T26" i="2"/>
  <c r="R26" i="2"/>
  <c r="P26" i="2"/>
  <c r="N26" i="2"/>
  <c r="L26" i="2"/>
  <c r="J26" i="2"/>
  <c r="H26" i="2"/>
  <c r="F26" i="2"/>
  <c r="D26" i="2"/>
  <c r="T25" i="2"/>
  <c r="R25" i="2"/>
  <c r="P25" i="2"/>
  <c r="N25" i="2"/>
  <c r="L25" i="2"/>
  <c r="J25" i="2"/>
  <c r="H25" i="2"/>
  <c r="F25" i="2"/>
  <c r="D25" i="2"/>
  <c r="T24" i="2"/>
  <c r="R24" i="2"/>
  <c r="P24" i="2"/>
  <c r="N24" i="2"/>
  <c r="L24" i="2"/>
  <c r="J24" i="2"/>
  <c r="H24" i="2"/>
  <c r="F24" i="2"/>
  <c r="D24" i="2"/>
  <c r="T23" i="2"/>
  <c r="R23" i="2"/>
  <c r="P23" i="2"/>
  <c r="N23" i="2"/>
  <c r="V23" i="2" s="1"/>
  <c r="L23" i="2"/>
  <c r="J23" i="2"/>
  <c r="H23" i="2"/>
  <c r="F23" i="2"/>
  <c r="U23" i="2" s="1"/>
  <c r="D23" i="2"/>
  <c r="T22" i="2"/>
  <c r="R22" i="2"/>
  <c r="P22" i="2"/>
  <c r="N22" i="2"/>
  <c r="L22" i="2"/>
  <c r="J22" i="2"/>
  <c r="H22" i="2"/>
  <c r="F22" i="2"/>
  <c r="D22" i="2"/>
  <c r="T21" i="2"/>
  <c r="R21" i="2"/>
  <c r="P21" i="2"/>
  <c r="N21" i="2"/>
  <c r="L21" i="2"/>
  <c r="J21" i="2"/>
  <c r="H21" i="2"/>
  <c r="F21" i="2"/>
  <c r="D21" i="2"/>
  <c r="T20" i="2"/>
  <c r="R20" i="2"/>
  <c r="P20" i="2"/>
  <c r="N20" i="2"/>
  <c r="L20" i="2"/>
  <c r="J20" i="2"/>
  <c r="H20" i="2"/>
  <c r="F20" i="2"/>
  <c r="D20" i="2"/>
  <c r="T19" i="2"/>
  <c r="R19" i="2"/>
  <c r="P19" i="2"/>
  <c r="N19" i="2"/>
  <c r="V19" i="2" s="1"/>
  <c r="L19" i="2"/>
  <c r="J19" i="2"/>
  <c r="H19" i="2"/>
  <c r="F19" i="2"/>
  <c r="U19" i="2" s="1"/>
  <c r="D19" i="2"/>
  <c r="T18" i="2"/>
  <c r="R18" i="2"/>
  <c r="P18" i="2"/>
  <c r="N18" i="2"/>
  <c r="L18" i="2"/>
  <c r="J18" i="2"/>
  <c r="H18" i="2"/>
  <c r="F18" i="2"/>
  <c r="D18" i="2"/>
  <c r="T17" i="2"/>
  <c r="R17" i="2"/>
  <c r="P17" i="2"/>
  <c r="N17" i="2"/>
  <c r="L17" i="2"/>
  <c r="J17" i="2"/>
  <c r="H17" i="2"/>
  <c r="F17" i="2"/>
  <c r="D17" i="2"/>
  <c r="T16" i="2"/>
  <c r="R16" i="2"/>
  <c r="P16" i="2"/>
  <c r="N16" i="2"/>
  <c r="L16" i="2"/>
  <c r="J16" i="2"/>
  <c r="H16" i="2"/>
  <c r="F16" i="2"/>
  <c r="D16" i="2"/>
  <c r="T15" i="2"/>
  <c r="R15" i="2"/>
  <c r="P15" i="2"/>
  <c r="N15" i="2"/>
  <c r="V15" i="2" s="1"/>
  <c r="L15" i="2"/>
  <c r="J15" i="2"/>
  <c r="H15" i="2"/>
  <c r="F15" i="2"/>
  <c r="U15" i="2" s="1"/>
  <c r="D15" i="2"/>
  <c r="T14" i="2"/>
  <c r="R14" i="2"/>
  <c r="P14" i="2"/>
  <c r="N14" i="2"/>
  <c r="L14" i="2"/>
  <c r="J14" i="2"/>
  <c r="H14" i="2"/>
  <c r="F14" i="2"/>
  <c r="D14" i="2"/>
  <c r="T13" i="2"/>
  <c r="R13" i="2"/>
  <c r="P13" i="2"/>
  <c r="N13" i="2"/>
  <c r="L13" i="2"/>
  <c r="J13" i="2"/>
  <c r="H13" i="2"/>
  <c r="F13" i="2"/>
  <c r="D13" i="2"/>
  <c r="T12" i="2"/>
  <c r="R12" i="2"/>
  <c r="P12" i="2"/>
  <c r="N12" i="2"/>
  <c r="L12" i="2"/>
  <c r="J12" i="2"/>
  <c r="H12" i="2"/>
  <c r="F12" i="2"/>
  <c r="D12" i="2"/>
  <c r="T11" i="2"/>
  <c r="R11" i="2"/>
  <c r="P11" i="2"/>
  <c r="N11" i="2"/>
  <c r="V11" i="2" s="1"/>
  <c r="L11" i="2"/>
  <c r="J11" i="2"/>
  <c r="H11" i="2"/>
  <c r="F11" i="2"/>
  <c r="U11" i="2" s="1"/>
  <c r="D11" i="2"/>
  <c r="T10" i="2"/>
  <c r="R10" i="2"/>
  <c r="P10" i="2"/>
  <c r="N10" i="2"/>
  <c r="L10" i="2"/>
  <c r="J10" i="2"/>
  <c r="H10" i="2"/>
  <c r="F10" i="2"/>
  <c r="D10" i="2"/>
  <c r="T9" i="2"/>
  <c r="R9" i="2"/>
  <c r="P9" i="2"/>
  <c r="N9" i="2"/>
  <c r="L9" i="2"/>
  <c r="J9" i="2"/>
  <c r="H9" i="2"/>
  <c r="F9" i="2"/>
  <c r="D9" i="2"/>
  <c r="T8" i="2"/>
  <c r="R8" i="2"/>
  <c r="P8" i="2"/>
  <c r="N8" i="2"/>
  <c r="L8" i="2"/>
  <c r="J8" i="2"/>
  <c r="H8" i="2"/>
  <c r="F8" i="2"/>
  <c r="D8" i="2"/>
  <c r="T7" i="2"/>
  <c r="R7" i="2"/>
  <c r="P7" i="2"/>
  <c r="N7" i="2"/>
  <c r="V7" i="2" s="1"/>
  <c r="L7" i="2"/>
  <c r="J7" i="2"/>
  <c r="H7" i="2"/>
  <c r="F7" i="2"/>
  <c r="U7" i="2" s="1"/>
  <c r="W7" i="2" s="1"/>
  <c r="D7" i="2"/>
  <c r="T6" i="2"/>
  <c r="R6" i="2"/>
  <c r="P6" i="2"/>
  <c r="N6" i="2"/>
  <c r="L6" i="2"/>
  <c r="J6" i="2"/>
  <c r="H6" i="2"/>
  <c r="F6" i="2"/>
  <c r="D6" i="2"/>
  <c r="T5" i="2"/>
  <c r="R5" i="2"/>
  <c r="P5" i="2"/>
  <c r="N5" i="2"/>
  <c r="L5" i="2"/>
  <c r="J5" i="2"/>
  <c r="H5" i="2"/>
  <c r="F5" i="2"/>
  <c r="D5" i="2"/>
  <c r="T4" i="2"/>
  <c r="R4" i="2"/>
  <c r="P4" i="2"/>
  <c r="N4" i="2"/>
  <c r="L4" i="2"/>
  <c r="J4" i="2"/>
  <c r="H4" i="2"/>
  <c r="F4" i="2"/>
  <c r="D4" i="2"/>
  <c r="T3" i="2"/>
  <c r="R3" i="2"/>
  <c r="P3" i="2"/>
  <c r="N3" i="2"/>
  <c r="V3" i="2" s="1"/>
  <c r="L3" i="2"/>
  <c r="J3" i="2"/>
  <c r="H3" i="2"/>
  <c r="F3" i="2"/>
  <c r="U3" i="2" s="1"/>
  <c r="D3" i="2"/>
  <c r="T2" i="2"/>
  <c r="R2" i="2"/>
  <c r="P2" i="2"/>
  <c r="N2" i="2"/>
  <c r="L2" i="2"/>
  <c r="J2" i="2"/>
  <c r="H2" i="2"/>
  <c r="F2" i="2"/>
  <c r="D2" i="2"/>
  <c r="V5" i="2" l="1"/>
  <c r="V9" i="2"/>
  <c r="U13" i="2"/>
  <c r="U17" i="2"/>
  <c r="U21" i="2"/>
  <c r="V21" i="2"/>
  <c r="V25" i="2"/>
  <c r="U29" i="2"/>
  <c r="W29" i="2" s="1"/>
  <c r="V29" i="2"/>
  <c r="V32" i="2"/>
  <c r="U33" i="2"/>
  <c r="W11" i="2"/>
  <c r="U5" i="2"/>
  <c r="W5" i="2" s="1"/>
  <c r="U9" i="2"/>
  <c r="W9" i="2" s="1"/>
  <c r="V13" i="2"/>
  <c r="V17" i="2"/>
  <c r="U25" i="2"/>
  <c r="W25" i="2" s="1"/>
  <c r="U2" i="2"/>
  <c r="V2" i="2"/>
  <c r="U6" i="2"/>
  <c r="W6" i="2" s="1"/>
  <c r="V6" i="2"/>
  <c r="U10" i="2"/>
  <c r="V10" i="2"/>
  <c r="U14" i="2"/>
  <c r="W14" i="2" s="1"/>
  <c r="V14" i="2"/>
  <c r="U18" i="2"/>
  <c r="V18" i="2"/>
  <c r="U22" i="2"/>
  <c r="W22" i="2" s="1"/>
  <c r="V22" i="2"/>
  <c r="U26" i="2"/>
  <c r="W26" i="2" s="1"/>
  <c r="V26" i="2"/>
  <c r="V83" i="2"/>
  <c r="V95" i="2"/>
  <c r="V106" i="2"/>
  <c r="W110" i="2"/>
  <c r="V118" i="2"/>
  <c r="W3" i="2"/>
  <c r="W15" i="2"/>
  <c r="W19" i="2"/>
  <c r="W23" i="2"/>
  <c r="W27" i="2"/>
  <c r="U4" i="2"/>
  <c r="W4" i="2" s="1"/>
  <c r="V4" i="2"/>
  <c r="U8" i="2"/>
  <c r="W8" i="2" s="1"/>
  <c r="V8" i="2"/>
  <c r="U12" i="2"/>
  <c r="W12" i="2" s="1"/>
  <c r="V12" i="2"/>
  <c r="U16" i="2"/>
  <c r="W16" i="2" s="1"/>
  <c r="V16" i="2"/>
  <c r="U20" i="2"/>
  <c r="W20" i="2" s="1"/>
  <c r="V20" i="2"/>
  <c r="U24" i="2"/>
  <c r="W24" i="2" s="1"/>
  <c r="V24" i="2"/>
  <c r="U28" i="2"/>
  <c r="W28" i="2" s="1"/>
  <c r="V28" i="2"/>
  <c r="V31" i="2"/>
  <c r="U32" i="2"/>
  <c r="V35" i="2"/>
  <c r="U36" i="2"/>
  <c r="U40" i="2"/>
  <c r="V36" i="2"/>
  <c r="U37" i="2"/>
  <c r="U41" i="2"/>
  <c r="V41" i="2"/>
  <c r="U45" i="2"/>
  <c r="V45" i="2"/>
  <c r="U49" i="2"/>
  <c r="V49" i="2"/>
  <c r="U53" i="2"/>
  <c r="V53" i="2"/>
  <c r="U54" i="2"/>
  <c r="W54" i="2" s="1"/>
  <c r="V56" i="2"/>
  <c r="U58" i="2"/>
  <c r="V60" i="2"/>
  <c r="U62" i="2"/>
  <c r="V64" i="2"/>
  <c r="U66" i="2"/>
  <c r="V66" i="2"/>
  <c r="U69" i="2"/>
  <c r="V69" i="2"/>
  <c r="U73" i="2"/>
  <c r="V73" i="2"/>
  <c r="U77" i="2"/>
  <c r="V77" i="2"/>
  <c r="U82" i="2"/>
  <c r="V82" i="2"/>
  <c r="V88" i="2"/>
  <c r="V89" i="2"/>
  <c r="U98" i="2"/>
  <c r="V98" i="2"/>
  <c r="V99" i="2"/>
  <c r="V100" i="2"/>
  <c r="V101" i="2"/>
  <c r="V103" i="2"/>
  <c r="V112" i="2"/>
  <c r="V113" i="2"/>
  <c r="U114" i="2"/>
  <c r="W114" i="2" s="1"/>
  <c r="V119" i="2"/>
  <c r="U123" i="2"/>
  <c r="V126" i="2"/>
  <c r="U127" i="2"/>
  <c r="V130" i="2"/>
  <c r="U131" i="2"/>
  <c r="U135" i="2"/>
  <c r="W135" i="2" s="1"/>
  <c r="V135" i="2"/>
  <c r="U139" i="2"/>
  <c r="W139" i="2" s="1"/>
  <c r="V139" i="2"/>
  <c r="U143" i="2"/>
  <c r="W143" i="2" s="1"/>
  <c r="V143" i="2"/>
  <c r="U147" i="2"/>
  <c r="W147" i="2" s="1"/>
  <c r="V147" i="2"/>
  <c r="V148" i="2"/>
  <c r="V149" i="2"/>
  <c r="U150" i="2"/>
  <c r="V153" i="2"/>
  <c r="U154" i="2"/>
  <c r="U158" i="2"/>
  <c r="V158" i="2"/>
  <c r="U160" i="2"/>
  <c r="V163" i="2"/>
  <c r="U164" i="2"/>
  <c r="U167" i="2"/>
  <c r="W167" i="2" s="1"/>
  <c r="V167" i="2"/>
  <c r="V168" i="2"/>
  <c r="U171" i="2"/>
  <c r="V171" i="2"/>
  <c r="U174" i="2"/>
  <c r="V174" i="2"/>
  <c r="U179" i="2"/>
  <c r="V179" i="2"/>
  <c r="U180" i="2"/>
  <c r="V180" i="2"/>
  <c r="U188" i="2"/>
  <c r="V188" i="2"/>
  <c r="U194" i="2"/>
  <c r="V194" i="2"/>
  <c r="V195" i="2"/>
  <c r="V196" i="2"/>
  <c r="U200" i="2"/>
  <c r="V200" i="2"/>
  <c r="U30" i="2"/>
  <c r="W30" i="2" s="1"/>
  <c r="V33" i="2"/>
  <c r="U34" i="2"/>
  <c r="W34" i="2" s="1"/>
  <c r="V37" i="2"/>
  <c r="U38" i="2"/>
  <c r="U42" i="2"/>
  <c r="W42" i="2" s="1"/>
  <c r="V42" i="2"/>
  <c r="U46" i="2"/>
  <c r="W46" i="2" s="1"/>
  <c r="V46" i="2"/>
  <c r="U50" i="2"/>
  <c r="W50" i="2" s="1"/>
  <c r="V50" i="2"/>
  <c r="U55" i="2"/>
  <c r="W55" i="2" s="1"/>
  <c r="V57" i="2"/>
  <c r="U59" i="2"/>
  <c r="W59" i="2" s="1"/>
  <c r="V61" i="2"/>
  <c r="U63" i="2"/>
  <c r="W63" i="2" s="1"/>
  <c r="U67" i="2"/>
  <c r="V67" i="2"/>
  <c r="U70" i="2"/>
  <c r="V70" i="2"/>
  <c r="U74" i="2"/>
  <c r="V74" i="2"/>
  <c r="U78" i="2"/>
  <c r="V78" i="2"/>
  <c r="U86" i="2"/>
  <c r="V86" i="2"/>
  <c r="V92" i="2"/>
  <c r="V93" i="2"/>
  <c r="U99" i="2"/>
  <c r="U102" i="2"/>
  <c r="W102" i="2" s="1"/>
  <c r="V107" i="2"/>
  <c r="V116" i="2"/>
  <c r="V117" i="2"/>
  <c r="U118" i="2"/>
  <c r="W118" i="2" s="1"/>
  <c r="V123" i="2"/>
  <c r="U124" i="2"/>
  <c r="V127" i="2"/>
  <c r="U128" i="2"/>
  <c r="V131" i="2"/>
  <c r="U132" i="2"/>
  <c r="U136" i="2"/>
  <c r="V136" i="2"/>
  <c r="V137" i="2"/>
  <c r="U140" i="2"/>
  <c r="W140" i="2" s="1"/>
  <c r="V140" i="2"/>
  <c r="U144" i="2"/>
  <c r="W144" i="2" s="1"/>
  <c r="V144" i="2"/>
  <c r="U148" i="2"/>
  <c r="V150" i="2"/>
  <c r="U151" i="2"/>
  <c r="V154" i="2"/>
  <c r="U155" i="2"/>
  <c r="V160" i="2"/>
  <c r="U161" i="2"/>
  <c r="V164" i="2"/>
  <c r="U168" i="2"/>
  <c r="U172" i="2"/>
  <c r="V172" i="2"/>
  <c r="U175" i="2"/>
  <c r="V175" i="2"/>
  <c r="U177" i="2"/>
  <c r="U181" i="2"/>
  <c r="W181" i="2" s="1"/>
  <c r="V181" i="2"/>
  <c r="U185" i="2"/>
  <c r="W185" i="2" s="1"/>
  <c r="V185" i="2"/>
  <c r="U189" i="2"/>
  <c r="W189" i="2" s="1"/>
  <c r="V189" i="2"/>
  <c r="U195" i="2"/>
  <c r="U43" i="2"/>
  <c r="U47" i="2"/>
  <c r="W47" i="2" s="1"/>
  <c r="V47" i="2"/>
  <c r="U51" i="2"/>
  <c r="W51" i="2" s="1"/>
  <c r="V51" i="2"/>
  <c r="U56" i="2"/>
  <c r="V58" i="2"/>
  <c r="U60" i="2"/>
  <c r="V62" i="2"/>
  <c r="U64" i="2"/>
  <c r="U71" i="2"/>
  <c r="V71" i="2"/>
  <c r="U75" i="2"/>
  <c r="V75" i="2"/>
  <c r="U79" i="2"/>
  <c r="V79" i="2"/>
  <c r="V81" i="2"/>
  <c r="U90" i="2"/>
  <c r="V90" i="2"/>
  <c r="V96" i="2"/>
  <c r="V97" i="2"/>
  <c r="V104" i="2"/>
  <c r="V105" i="2"/>
  <c r="U106" i="2"/>
  <c r="W106" i="2" s="1"/>
  <c r="V111" i="2"/>
  <c r="V120" i="2"/>
  <c r="V121" i="2"/>
  <c r="U122" i="2"/>
  <c r="W122" i="2" s="1"/>
  <c r="V124" i="2"/>
  <c r="U125" i="2"/>
  <c r="W125" i="2" s="1"/>
  <c r="V128" i="2"/>
  <c r="U129" i="2"/>
  <c r="W129" i="2" s="1"/>
  <c r="V132" i="2"/>
  <c r="U137" i="2"/>
  <c r="W137" i="2" s="1"/>
  <c r="U141" i="2"/>
  <c r="V141" i="2"/>
  <c r="U145" i="2"/>
  <c r="V145" i="2"/>
  <c r="V151" i="2"/>
  <c r="U152" i="2"/>
  <c r="W152" i="2" s="1"/>
  <c r="V155" i="2"/>
  <c r="V157" i="2"/>
  <c r="U159" i="2"/>
  <c r="V159" i="2"/>
  <c r="V161" i="2"/>
  <c r="U162" i="2"/>
  <c r="W162" i="2" s="1"/>
  <c r="U165" i="2"/>
  <c r="W165" i="2" s="1"/>
  <c r="U169" i="2"/>
  <c r="W169" i="2" s="1"/>
  <c r="V169" i="2"/>
  <c r="U173" i="2"/>
  <c r="W173" i="2" s="1"/>
  <c r="V173" i="2"/>
  <c r="U176" i="2"/>
  <c r="W176" i="2" s="1"/>
  <c r="V176" i="2"/>
  <c r="V177" i="2"/>
  <c r="U178" i="2"/>
  <c r="W178" i="2" s="1"/>
  <c r="U182" i="2"/>
  <c r="W182" i="2" s="1"/>
  <c r="V182" i="2"/>
  <c r="U183" i="2"/>
  <c r="W183" i="2" s="1"/>
  <c r="U186" i="2"/>
  <c r="V186" i="2"/>
  <c r="U190" i="2"/>
  <c r="V190" i="2"/>
  <c r="U192" i="2"/>
  <c r="V192" i="2"/>
  <c r="U193" i="2"/>
  <c r="V193" i="2"/>
  <c r="U196" i="2"/>
  <c r="W196" i="2" s="1"/>
  <c r="U198" i="2"/>
  <c r="W198" i="2" s="1"/>
  <c r="V198" i="2"/>
  <c r="V199" i="2"/>
  <c r="U201" i="2"/>
  <c r="V201" i="2"/>
  <c r="W32" i="2"/>
  <c r="W36" i="2"/>
  <c r="W10" i="2"/>
  <c r="W18" i="2"/>
  <c r="W31" i="2"/>
  <c r="W35" i="2"/>
  <c r="W56" i="2"/>
  <c r="V39" i="2"/>
  <c r="W39" i="2" s="1"/>
  <c r="V43" i="2"/>
  <c r="W43" i="2" s="1"/>
  <c r="W57" i="2"/>
  <c r="W61" i="2"/>
  <c r="W100" i="2"/>
  <c r="V38" i="2"/>
  <c r="W38" i="2" s="1"/>
  <c r="W99" i="2"/>
  <c r="V40" i="2"/>
  <c r="W40" i="2" s="1"/>
  <c r="V44" i="2"/>
  <c r="W44" i="2" s="1"/>
  <c r="W60" i="2"/>
  <c r="W64" i="2"/>
  <c r="U68" i="2"/>
  <c r="W68" i="2" s="1"/>
  <c r="W90" i="2"/>
  <c r="U81" i="2"/>
  <c r="W81" i="2" s="1"/>
  <c r="U85" i="2"/>
  <c r="W85" i="2" s="1"/>
  <c r="U89" i="2"/>
  <c r="W89" i="2" s="1"/>
  <c r="U93" i="2"/>
  <c r="W93" i="2" s="1"/>
  <c r="U97" i="2"/>
  <c r="W97" i="2" s="1"/>
  <c r="U101" i="2"/>
  <c r="W101" i="2" s="1"/>
  <c r="U105" i="2"/>
  <c r="W105" i="2" s="1"/>
  <c r="U109" i="2"/>
  <c r="W109" i="2" s="1"/>
  <c r="U113" i="2"/>
  <c r="W113" i="2" s="1"/>
  <c r="U117" i="2"/>
  <c r="W117" i="2" s="1"/>
  <c r="U121" i="2"/>
  <c r="W121" i="2" s="1"/>
  <c r="W126" i="2"/>
  <c r="W130" i="2"/>
  <c r="V133" i="2"/>
  <c r="W133" i="2" s="1"/>
  <c r="W149" i="2"/>
  <c r="W153" i="2"/>
  <c r="V156" i="2"/>
  <c r="W156" i="2" s="1"/>
  <c r="W157" i="2"/>
  <c r="W163" i="2"/>
  <c r="W199" i="2"/>
  <c r="U84" i="2"/>
  <c r="W84" i="2" s="1"/>
  <c r="U88" i="2"/>
  <c r="W88" i="2" s="1"/>
  <c r="U92" i="2"/>
  <c r="W92" i="2" s="1"/>
  <c r="U96" i="2"/>
  <c r="W96" i="2" s="1"/>
  <c r="U104" i="2"/>
  <c r="W104" i="2" s="1"/>
  <c r="U108" i="2"/>
  <c r="W108" i="2" s="1"/>
  <c r="U112" i="2"/>
  <c r="W112" i="2" s="1"/>
  <c r="U116" i="2"/>
  <c r="W116" i="2" s="1"/>
  <c r="U120" i="2"/>
  <c r="W120" i="2" s="1"/>
  <c r="U83" i="2"/>
  <c r="W83" i="2" s="1"/>
  <c r="U87" i="2"/>
  <c r="W87" i="2" s="1"/>
  <c r="U91" i="2"/>
  <c r="W91" i="2" s="1"/>
  <c r="U95" i="2"/>
  <c r="W95" i="2" s="1"/>
  <c r="U103" i="2"/>
  <c r="W103" i="2" s="1"/>
  <c r="U107" i="2"/>
  <c r="W107" i="2" s="1"/>
  <c r="U111" i="2"/>
  <c r="W111" i="2" s="1"/>
  <c r="U115" i="2"/>
  <c r="W115" i="2" s="1"/>
  <c r="U119" i="2"/>
  <c r="W119" i="2" s="1"/>
  <c r="W124" i="2"/>
  <c r="W128" i="2"/>
  <c r="W132" i="2"/>
  <c r="W148" i="2"/>
  <c r="W151" i="2"/>
  <c r="W155" i="2"/>
  <c r="W161" i="2"/>
  <c r="W168" i="2"/>
  <c r="W177" i="2"/>
  <c r="W195" i="2"/>
  <c r="W154" i="2" l="1"/>
  <c r="W17" i="2"/>
  <c r="W201" i="2"/>
  <c r="W192" i="2"/>
  <c r="W186" i="2"/>
  <c r="W159" i="2"/>
  <c r="W141" i="2"/>
  <c r="W79" i="2"/>
  <c r="W71" i="2"/>
  <c r="W175" i="2"/>
  <c r="W78" i="2"/>
  <c r="W70" i="2"/>
  <c r="W200" i="2"/>
  <c r="W194" i="2"/>
  <c r="W180" i="2"/>
  <c r="W174" i="2"/>
  <c r="W160" i="2"/>
  <c r="W131" i="2"/>
  <c r="W123" i="2"/>
  <c r="W77" i="2"/>
  <c r="W69" i="2"/>
  <c r="W62" i="2"/>
  <c r="W49" i="2"/>
  <c r="W41" i="2"/>
  <c r="W33" i="2"/>
  <c r="W13" i="2"/>
  <c r="W150" i="2"/>
  <c r="W37" i="2"/>
  <c r="W2" i="2"/>
  <c r="W193" i="2"/>
  <c r="W190" i="2"/>
  <c r="W145" i="2"/>
  <c r="W75" i="2"/>
  <c r="W172" i="2"/>
  <c r="W136" i="2"/>
  <c r="W86" i="2"/>
  <c r="W74" i="2"/>
  <c r="W67" i="2"/>
  <c r="W188" i="2"/>
  <c r="W179" i="2"/>
  <c r="W171" i="2"/>
  <c r="W164" i="2"/>
  <c r="W158" i="2"/>
  <c r="W127" i="2"/>
  <c r="W98" i="2"/>
  <c r="W82" i="2"/>
  <c r="W73" i="2"/>
  <c r="W66" i="2"/>
  <c r="W58" i="2"/>
  <c r="W53" i="2"/>
  <c r="W45" i="2"/>
  <c r="W21" i="2"/>
</calcChain>
</file>

<file path=xl/sharedStrings.xml><?xml version="1.0" encoding="utf-8"?>
<sst xmlns="http://schemas.openxmlformats.org/spreadsheetml/2006/main" count="2993" uniqueCount="152">
  <si>
    <t>Source*</t>
  </si>
  <si>
    <t>Date</t>
  </si>
  <si>
    <t>EC</t>
  </si>
  <si>
    <t>pH</t>
  </si>
  <si>
    <t>Ca</t>
  </si>
  <si>
    <t>Na</t>
  </si>
  <si>
    <t>Mg</t>
  </si>
  <si>
    <t>K</t>
  </si>
  <si>
    <t>Total alkalinity</t>
  </si>
  <si>
    <t>Cl</t>
  </si>
  <si>
    <t>Fe</t>
  </si>
  <si>
    <t>Mn</t>
  </si>
  <si>
    <t>Al</t>
  </si>
  <si>
    <t>As</t>
  </si>
  <si>
    <t>F</t>
  </si>
  <si>
    <t>Ni</t>
  </si>
  <si>
    <t>P</t>
  </si>
  <si>
    <t>Pb</t>
  </si>
  <si>
    <t>Si</t>
  </si>
  <si>
    <t>Sr</t>
  </si>
  <si>
    <t>V</t>
  </si>
  <si>
    <t>Zn</t>
  </si>
  <si>
    <t>TOC</t>
  </si>
  <si>
    <t>(mS/m)</t>
  </si>
  <si>
    <t>DWAF (1983)</t>
  </si>
  <si>
    <t>11-07-79</t>
  </si>
  <si>
    <t>n.m.</t>
  </si>
  <si>
    <t>15-07-79</t>
  </si>
  <si>
    <t>21-07-79</t>
  </si>
  <si>
    <t>&lt;0.05</t>
  </si>
  <si>
    <t>22-07-79</t>
  </si>
  <si>
    <t>AWRMS</t>
  </si>
  <si>
    <t>15-01-83</t>
  </si>
  <si>
    <t>02-02-83</t>
  </si>
  <si>
    <t>&lt;0.1</t>
  </si>
  <si>
    <t>15-02-83</t>
  </si>
  <si>
    <t>16-02-83</t>
  </si>
  <si>
    <t>02-03-83</t>
  </si>
  <si>
    <t>15-03-83</t>
  </si>
  <si>
    <t>16-03-83</t>
  </si>
  <si>
    <t>28-03-83</t>
  </si>
  <si>
    <t>13-04-83</t>
  </si>
  <si>
    <t>15-08-83</t>
  </si>
  <si>
    <t>15-11-83</t>
  </si>
  <si>
    <t>15-12-83</t>
  </si>
  <si>
    <t>15-02-84</t>
  </si>
  <si>
    <t>15-04-84</t>
  </si>
  <si>
    <t>15-11-84</t>
  </si>
  <si>
    <t>15-12-84</t>
  </si>
  <si>
    <t>15-10-85</t>
  </si>
  <si>
    <t>15-11-85</t>
  </si>
  <si>
    <t>15-12-85</t>
  </si>
  <si>
    <t>15-01-86</t>
  </si>
  <si>
    <t>15-02-86</t>
  </si>
  <si>
    <t>15-03-86</t>
  </si>
  <si>
    <t>15-04-86</t>
  </si>
  <si>
    <t>15-05-86</t>
  </si>
  <si>
    <t>15-06-86</t>
  </si>
  <si>
    <t>15-07-86</t>
  </si>
  <si>
    <t>15-08-86</t>
  </si>
  <si>
    <t>15-09-86</t>
  </si>
  <si>
    <t>15-10-86</t>
  </si>
  <si>
    <t>15-12-86</t>
  </si>
  <si>
    <t>15-01-87</t>
  </si>
  <si>
    <t>15-02-87</t>
  </si>
  <si>
    <t>15-03-87</t>
  </si>
  <si>
    <t>15-04-87</t>
  </si>
  <si>
    <t>15-05-87</t>
  </si>
  <si>
    <t>15-06-87</t>
  </si>
  <si>
    <t>15-08-87</t>
  </si>
  <si>
    <t>15-09-87</t>
  </si>
  <si>
    <t>15-10-87</t>
  </si>
  <si>
    <t>15-11-87</t>
  </si>
  <si>
    <t>15-12-87</t>
  </si>
  <si>
    <t>15-02-88</t>
  </si>
  <si>
    <t>15-04-88</t>
  </si>
  <si>
    <t>15-05-88</t>
  </si>
  <si>
    <t>15-06-88</t>
  </si>
  <si>
    <t>15-08-88</t>
  </si>
  <si>
    <t>15-09-88</t>
  </si>
  <si>
    <t>15-10-88</t>
  </si>
  <si>
    <t>Fleisher (1990)</t>
  </si>
  <si>
    <t>18-10-88</t>
  </si>
  <si>
    <t>30-01-89</t>
  </si>
  <si>
    <t>29-05-89</t>
  </si>
  <si>
    <t>31-07-89</t>
  </si>
  <si>
    <t>30-10-89</t>
  </si>
  <si>
    <t>30-01-90</t>
  </si>
  <si>
    <t>23-07-90</t>
  </si>
  <si>
    <t>29-10-90</t>
  </si>
  <si>
    <t>28-01-91</t>
  </si>
  <si>
    <t>27-01-92</t>
  </si>
  <si>
    <t>30-03-92</t>
  </si>
  <si>
    <t>29-06-92</t>
  </si>
  <si>
    <t>31-08-92</t>
  </si>
  <si>
    <t>01-06-93</t>
  </si>
  <si>
    <t>30-08-93</t>
  </si>
  <si>
    <t>29-11-93</t>
  </si>
  <si>
    <t>30-05-94</t>
  </si>
  <si>
    <t>29-08-94</t>
  </si>
  <si>
    <t>31-10-94</t>
  </si>
  <si>
    <t>30-01-95</t>
  </si>
  <si>
    <t>29-05-95</t>
  </si>
  <si>
    <t>07-08-95</t>
  </si>
  <si>
    <t>30-10-95</t>
  </si>
  <si>
    <t>29-01-96</t>
  </si>
  <si>
    <t>29-04-96</t>
  </si>
  <si>
    <t>29-07-96</t>
  </si>
  <si>
    <t>06-01-97</t>
  </si>
  <si>
    <t>01-04-97</t>
  </si>
  <si>
    <t>30-06-97</t>
  </si>
  <si>
    <t>More Water (2001)</t>
  </si>
  <si>
    <t>13-04-99</t>
  </si>
  <si>
    <t>&lt;0.001</t>
  </si>
  <si>
    <t>&lt;0.4</t>
  </si>
  <si>
    <t>&lt;0.01</t>
  </si>
  <si>
    <t>This study</t>
  </si>
  <si>
    <t>-</t>
  </si>
  <si>
    <t>&lt;0.2</t>
  </si>
  <si>
    <t>&lt;0.050</t>
  </si>
  <si>
    <t>&lt;0.005</t>
  </si>
  <si>
    <t>* Data in mg/ℓ unless otherwise specified; n.m. not measured</t>
  </si>
  <si>
    <r>
      <t>SO</t>
    </r>
    <r>
      <rPr>
        <b/>
        <vertAlign val="subscript"/>
        <sz val="10"/>
        <color theme="1"/>
        <rFont val="Arial"/>
        <family val="2"/>
      </rPr>
      <t>4</t>
    </r>
  </si>
  <si>
    <r>
      <t>NH</t>
    </r>
    <r>
      <rPr>
        <b/>
        <vertAlign val="sub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as N</t>
    </r>
  </si>
  <si>
    <r>
      <t>(as CaCO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</si>
  <si>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NO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 + NO</t>
    </r>
    <r>
      <rPr>
        <b/>
        <vertAlign val="subscript"/>
        <sz val="10"/>
        <color theme="1"/>
        <rFont val="Arial"/>
        <family val="2"/>
      </rPr>
      <t>2 as N</t>
    </r>
  </si>
  <si>
    <t>Source</t>
  </si>
  <si>
    <t xml:space="preserve"> Sampled Date</t>
  </si>
  <si>
    <t>Ca2+ (mg/l)</t>
  </si>
  <si>
    <t>Ca2+ (meq/l)</t>
  </si>
  <si>
    <t>Na+ (mg/l)</t>
  </si>
  <si>
    <t>Na+ (meq/l)</t>
  </si>
  <si>
    <t>Mg2+ (mg/l)</t>
  </si>
  <si>
    <t>Mg2+ (meq/l)</t>
  </si>
  <si>
    <t>K+ (mg/l)</t>
  </si>
  <si>
    <t>K+ (meq/l)</t>
  </si>
  <si>
    <t>Talk as CaCO3 (mg/l)</t>
  </si>
  <si>
    <t>HCO3- (meq/l)</t>
  </si>
  <si>
    <t>Cl- (mg/l)</t>
  </si>
  <si>
    <t>Cl- (meq/l)</t>
  </si>
  <si>
    <t>SO42- (mg/l)</t>
  </si>
  <si>
    <t>SO42- (meq/l)</t>
  </si>
  <si>
    <t>Nitrate as NO3 as N (mg/l)</t>
  </si>
  <si>
    <t>NO3- as N (meq/l)</t>
  </si>
  <si>
    <t>Nitrate + Nitrite as N (mg/l)</t>
  </si>
  <si>
    <t>N as meq/l</t>
  </si>
  <si>
    <t>Ƹcation</t>
  </si>
  <si>
    <t>Ƹanion</t>
  </si>
  <si>
    <t>E.N. %</t>
  </si>
  <si>
    <t>pass</t>
  </si>
  <si>
    <t>fail</t>
  </si>
  <si>
    <t>More Water (1999)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</si>
</sst>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-mm\-yyyy"/>
    <numFmt numFmtId="165" formatCode="dd\-mm\-yy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4" fillId="0" borderId="0"/>
    <xf numFmtId="0" fontId="1" fillId="0" borderId="0"/>
    <xf numFmtId="0" fontId="6" fillId="0" borderId="0"/>
  </cellStyleXfs>
  <cellXfs count="68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4" fontId="4" fillId="0" borderId="4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left"/>
    </xf>
    <xf numFmtId="2" fontId="6" fillId="0" borderId="0" xfId="1" applyNumberFormat="1" applyFont="1" applyFill="1" applyBorder="1" applyAlignment="1">
      <alignment horizontal="left"/>
    </xf>
    <xf numFmtId="2" fontId="6" fillId="0" borderId="0" xfId="0" applyNumberFormat="1" applyFont="1"/>
    <xf numFmtId="11" fontId="6" fillId="0" borderId="0" xfId="1" applyNumberFormat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1" fontId="6" fillId="0" borderId="0" xfId="1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left"/>
    </xf>
    <xf numFmtId="164" fontId="6" fillId="2" borderId="0" xfId="0" applyNumberFormat="1" applyFont="1" applyFill="1" applyBorder="1" applyAlignment="1">
      <alignment horizontal="left"/>
    </xf>
    <xf numFmtId="2" fontId="6" fillId="2" borderId="0" xfId="0" applyNumberFormat="1" applyFont="1" applyFill="1" applyBorder="1" applyAlignment="1">
      <alignment horizontal="left"/>
    </xf>
    <xf numFmtId="2" fontId="6" fillId="2" borderId="0" xfId="1" applyNumberFormat="1" applyFont="1" applyFill="1" applyBorder="1" applyAlignment="1">
      <alignment horizontal="left"/>
    </xf>
    <xf numFmtId="0" fontId="6" fillId="2" borderId="0" xfId="1" applyNumberFormat="1" applyFont="1" applyFill="1" applyBorder="1" applyAlignment="1">
      <alignment horizontal="left"/>
    </xf>
    <xf numFmtId="1" fontId="6" fillId="2" borderId="0" xfId="1" applyNumberFormat="1" applyFont="1" applyFill="1" applyBorder="1" applyAlignment="1">
      <alignment horizontal="left"/>
    </xf>
    <xf numFmtId="1" fontId="6" fillId="2" borderId="0" xfId="0" applyNumberFormat="1" applyFont="1" applyFill="1" applyBorder="1" applyAlignment="1">
      <alignment horizontal="left"/>
    </xf>
    <xf numFmtId="2" fontId="6" fillId="0" borderId="0" xfId="0" applyNumberFormat="1" applyFont="1" applyFill="1"/>
    <xf numFmtId="0" fontId="6" fillId="0" borderId="0" xfId="0" applyFont="1" applyFill="1"/>
    <xf numFmtId="164" fontId="4" fillId="0" borderId="0" xfId="2" applyNumberFormat="1" applyFont="1" applyBorder="1" applyAlignment="1">
      <alignment horizontal="left"/>
    </xf>
    <xf numFmtId="2" fontId="4" fillId="0" borderId="0" xfId="2" applyNumberFormat="1" applyFont="1" applyBorder="1" applyAlignment="1">
      <alignment horizontal="left"/>
    </xf>
    <xf numFmtId="164" fontId="4" fillId="0" borderId="0" xfId="2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>
      <alignment horizontal="left"/>
    </xf>
    <xf numFmtId="164" fontId="4" fillId="2" borderId="0" xfId="2" applyNumberFormat="1" applyFont="1" applyFill="1" applyBorder="1" applyAlignment="1">
      <alignment horizontal="left"/>
    </xf>
    <xf numFmtId="2" fontId="4" fillId="2" borderId="0" xfId="2" applyNumberFormat="1" applyFont="1" applyFill="1" applyBorder="1" applyAlignment="1">
      <alignment horizontal="left"/>
    </xf>
    <xf numFmtId="2" fontId="4" fillId="0" borderId="0" xfId="3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/>
    </xf>
    <xf numFmtId="166" fontId="6" fillId="0" borderId="0" xfId="0" applyNumberFormat="1" applyFont="1" applyFill="1" applyBorder="1" applyAlignment="1">
      <alignment horizontal="left"/>
    </xf>
    <xf numFmtId="0" fontId="4" fillId="0" borderId="0" xfId="0" applyFont="1" applyFill="1"/>
    <xf numFmtId="1" fontId="4" fillId="0" borderId="0" xfId="0" applyNumberFormat="1" applyFont="1" applyFill="1"/>
    <xf numFmtId="14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Border="1"/>
    <xf numFmtId="0" fontId="7" fillId="0" borderId="9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6" fillId="0" borderId="13" xfId="0" applyFont="1" applyBorder="1"/>
    <xf numFmtId="2" fontId="6" fillId="0" borderId="0" xfId="0" applyNumberFormat="1" applyFont="1" applyBorder="1"/>
    <xf numFmtId="1" fontId="6" fillId="0" borderId="0" xfId="0" applyNumberFormat="1" applyFont="1" applyBorder="1"/>
    <xf numFmtId="0" fontId="6" fillId="0" borderId="14" xfId="0" applyFont="1" applyBorder="1"/>
    <xf numFmtId="2" fontId="6" fillId="2" borderId="0" xfId="0" applyNumberFormat="1" applyFont="1" applyFill="1" applyBorder="1"/>
    <xf numFmtId="1" fontId="6" fillId="2" borderId="0" xfId="0" applyNumberFormat="1" applyFont="1" applyFill="1" applyBorder="1"/>
    <xf numFmtId="0" fontId="6" fillId="2" borderId="14" xfId="0" applyFont="1" applyFill="1" applyBorder="1"/>
    <xf numFmtId="2" fontId="6" fillId="0" borderId="0" xfId="0" applyNumberFormat="1" applyFont="1" applyFill="1" applyBorder="1"/>
    <xf numFmtId="1" fontId="6" fillId="0" borderId="0" xfId="0" applyNumberFormat="1" applyFont="1" applyFill="1" applyBorder="1"/>
    <xf numFmtId="0" fontId="6" fillId="0" borderId="14" xfId="0" applyFont="1" applyFill="1" applyBorder="1"/>
    <xf numFmtId="164" fontId="6" fillId="0" borderId="15" xfId="0" applyNumberFormat="1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2" fontId="6" fillId="0" borderId="15" xfId="1" applyNumberFormat="1" applyFont="1" applyFill="1" applyBorder="1" applyAlignment="1">
      <alignment horizontal="left"/>
    </xf>
    <xf numFmtId="2" fontId="6" fillId="0" borderId="15" xfId="0" applyNumberFormat="1" applyFont="1" applyFill="1" applyBorder="1" applyAlignment="1">
      <alignment horizontal="left"/>
    </xf>
    <xf numFmtId="2" fontId="6" fillId="0" borderId="15" xfId="0" applyNumberFormat="1" applyFont="1" applyBorder="1"/>
    <xf numFmtId="1" fontId="6" fillId="0" borderId="15" xfId="1" applyNumberFormat="1" applyFont="1" applyFill="1" applyBorder="1" applyAlignment="1">
      <alignment horizontal="left"/>
    </xf>
    <xf numFmtId="1" fontId="6" fillId="0" borderId="15" xfId="0" applyNumberFormat="1" applyFont="1" applyFill="1" applyBorder="1" applyAlignment="1">
      <alignment horizontal="left"/>
    </xf>
    <xf numFmtId="1" fontId="6" fillId="0" borderId="15" xfId="0" applyNumberFormat="1" applyFont="1" applyBorder="1"/>
    <xf numFmtId="0" fontId="6" fillId="0" borderId="16" xfId="0" applyFont="1" applyBorder="1"/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</cellXfs>
  <cellStyles count="5">
    <cellStyle name="Normal" xfId="0" builtinId="0"/>
    <cellStyle name="Normal 2" xfId="3"/>
    <cellStyle name="Normal 2 2" xfId="1"/>
    <cellStyle name="Normal 4" xfId="2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3"/>
  <sheetViews>
    <sheetView topLeftCell="A185" workbookViewId="0">
      <selection activeCell="B216" sqref="B216"/>
    </sheetView>
  </sheetViews>
  <sheetFormatPr defaultRowHeight="15" x14ac:dyDescent="0.25"/>
  <cols>
    <col min="1" max="1" width="16.5703125" style="7" bestFit="1" customWidth="1"/>
    <col min="2" max="2" width="10.140625" style="7" bestFit="1" customWidth="1"/>
    <col min="3" max="3" width="7.140625" style="7" bestFit="1" customWidth="1"/>
    <col min="4" max="6" width="4" style="7" bestFit="1" customWidth="1"/>
    <col min="7" max="7" width="3.7109375" style="7" bestFit="1" customWidth="1"/>
    <col min="8" max="8" width="3" style="7" bestFit="1" customWidth="1"/>
    <col min="9" max="9" width="14.5703125" style="7" bestFit="1" customWidth="1"/>
    <col min="10" max="10" width="4" style="7" bestFit="1" customWidth="1"/>
    <col min="11" max="11" width="4.7109375" style="7" bestFit="1" customWidth="1"/>
    <col min="12" max="12" width="13.5703125" style="7" bestFit="1" customWidth="1"/>
    <col min="13" max="13" width="5.7109375" style="7" bestFit="1" customWidth="1"/>
    <col min="14" max="14" width="5" style="7" bestFit="1" customWidth="1"/>
    <col min="15" max="15" width="8.7109375" style="7" bestFit="1" customWidth="1"/>
    <col min="16" max="17" width="6.7109375" style="7" bestFit="1" customWidth="1"/>
    <col min="18" max="18" width="5" style="7" bestFit="1" customWidth="1"/>
    <col min="19" max="19" width="6.7109375" style="7" bestFit="1" customWidth="1"/>
    <col min="20" max="20" width="5" style="7" bestFit="1" customWidth="1"/>
    <col min="21" max="21" width="6.7109375" style="7" bestFit="1" customWidth="1"/>
    <col min="22" max="23" width="5" style="7" bestFit="1" customWidth="1"/>
    <col min="24" max="24" width="6.7109375" style="7" bestFit="1" customWidth="1"/>
    <col min="25" max="25" width="6" style="7" bestFit="1" customWidth="1"/>
    <col min="26" max="26" width="4.85546875" style="7" bestFit="1" customWidth="1"/>
  </cols>
  <sheetData>
    <row r="1" spans="1:26" ht="15.7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122</v>
      </c>
      <c r="L1" s="3" t="s">
        <v>125</v>
      </c>
      <c r="M1" s="3" t="s">
        <v>10</v>
      </c>
      <c r="N1" s="3" t="s">
        <v>11</v>
      </c>
      <c r="O1" s="3" t="s">
        <v>123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</row>
    <row r="2" spans="1:26" ht="16.5" thickBot="1" x14ac:dyDescent="0.3">
      <c r="A2" s="4"/>
      <c r="B2" s="5"/>
      <c r="C2" s="5" t="s">
        <v>23</v>
      </c>
      <c r="D2" s="5"/>
      <c r="E2" s="5"/>
      <c r="F2" s="5"/>
      <c r="G2" s="5"/>
      <c r="H2" s="5"/>
      <c r="I2" s="5" t="s">
        <v>124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thickBot="1" x14ac:dyDescent="0.3">
      <c r="A3" s="4" t="s">
        <v>24</v>
      </c>
      <c r="B3" s="5" t="s">
        <v>25</v>
      </c>
      <c r="C3" s="5">
        <v>102</v>
      </c>
      <c r="D3" s="5">
        <v>7.3</v>
      </c>
      <c r="E3" s="5">
        <v>109</v>
      </c>
      <c r="F3" s="5">
        <v>91</v>
      </c>
      <c r="G3" s="5">
        <v>15</v>
      </c>
      <c r="H3" s="5">
        <v>3</v>
      </c>
      <c r="I3" s="5">
        <v>250</v>
      </c>
      <c r="J3" s="5">
        <v>190</v>
      </c>
      <c r="K3" s="5">
        <v>32</v>
      </c>
      <c r="L3" s="5" t="s">
        <v>26</v>
      </c>
      <c r="M3" s="5">
        <v>0.1</v>
      </c>
      <c r="N3" s="5" t="s">
        <v>26</v>
      </c>
      <c r="O3" s="5">
        <v>0.2</v>
      </c>
      <c r="P3" s="5" t="s">
        <v>26</v>
      </c>
      <c r="Q3" s="5" t="s">
        <v>26</v>
      </c>
      <c r="R3" s="5" t="s">
        <v>26</v>
      </c>
      <c r="S3" s="5" t="s">
        <v>26</v>
      </c>
      <c r="T3" s="5" t="s">
        <v>26</v>
      </c>
      <c r="U3" s="5" t="s">
        <v>26</v>
      </c>
      <c r="V3" s="5" t="s">
        <v>26</v>
      </c>
      <c r="W3" s="5" t="s">
        <v>26</v>
      </c>
      <c r="X3" s="5" t="s">
        <v>26</v>
      </c>
      <c r="Y3" s="5" t="s">
        <v>26</v>
      </c>
      <c r="Z3" s="5" t="s">
        <v>26</v>
      </c>
    </row>
    <row r="4" spans="1:26" ht="15.75" thickBot="1" x14ac:dyDescent="0.3">
      <c r="A4" s="4" t="s">
        <v>24</v>
      </c>
      <c r="B4" s="5" t="s">
        <v>27</v>
      </c>
      <c r="C4" s="5">
        <v>95</v>
      </c>
      <c r="D4" s="5">
        <v>7.1</v>
      </c>
      <c r="E4" s="5">
        <v>100</v>
      </c>
      <c r="F4" s="5">
        <v>80</v>
      </c>
      <c r="G4" s="5">
        <v>14</v>
      </c>
      <c r="H4" s="5">
        <v>3</v>
      </c>
      <c r="I4" s="5">
        <v>230</v>
      </c>
      <c r="J4" s="5">
        <v>170</v>
      </c>
      <c r="K4" s="5">
        <v>25</v>
      </c>
      <c r="L4" s="5" t="s">
        <v>26</v>
      </c>
      <c r="M4" s="5">
        <v>0.1</v>
      </c>
      <c r="N4" s="5" t="s">
        <v>26</v>
      </c>
      <c r="O4" s="5">
        <v>0.3</v>
      </c>
      <c r="P4" s="5" t="s">
        <v>26</v>
      </c>
      <c r="Q4" s="5" t="s">
        <v>26</v>
      </c>
      <c r="R4" s="5" t="s">
        <v>26</v>
      </c>
      <c r="S4" s="5" t="s">
        <v>26</v>
      </c>
      <c r="T4" s="5" t="s">
        <v>26</v>
      </c>
      <c r="U4" s="5" t="s">
        <v>26</v>
      </c>
      <c r="V4" s="5" t="s">
        <v>26</v>
      </c>
      <c r="W4" s="5" t="s">
        <v>26</v>
      </c>
      <c r="X4" s="5" t="s">
        <v>26</v>
      </c>
      <c r="Y4" s="5" t="s">
        <v>26</v>
      </c>
      <c r="Z4" s="5" t="s">
        <v>26</v>
      </c>
    </row>
    <row r="5" spans="1:26" ht="15.75" thickBot="1" x14ac:dyDescent="0.3">
      <c r="A5" s="4" t="s">
        <v>24</v>
      </c>
      <c r="B5" s="5" t="s">
        <v>28</v>
      </c>
      <c r="C5" s="5">
        <v>91</v>
      </c>
      <c r="D5" s="5">
        <v>7.2</v>
      </c>
      <c r="E5" s="5">
        <v>89</v>
      </c>
      <c r="F5" s="5">
        <v>80</v>
      </c>
      <c r="G5" s="5">
        <v>14</v>
      </c>
      <c r="H5" s="5">
        <v>3</v>
      </c>
      <c r="I5" s="5">
        <v>240</v>
      </c>
      <c r="J5" s="5">
        <v>160</v>
      </c>
      <c r="K5" s="5">
        <v>15</v>
      </c>
      <c r="L5" s="5" t="s">
        <v>26</v>
      </c>
      <c r="M5" s="5" t="s">
        <v>29</v>
      </c>
      <c r="N5" s="5" t="s">
        <v>26</v>
      </c>
      <c r="O5" s="5">
        <v>0.1</v>
      </c>
      <c r="P5" s="5" t="s">
        <v>26</v>
      </c>
      <c r="Q5" s="5" t="s">
        <v>26</v>
      </c>
      <c r="R5" s="5" t="s">
        <v>26</v>
      </c>
      <c r="S5" s="5" t="s">
        <v>26</v>
      </c>
      <c r="T5" s="5" t="s">
        <v>26</v>
      </c>
      <c r="U5" s="5" t="s">
        <v>26</v>
      </c>
      <c r="V5" s="5" t="s">
        <v>26</v>
      </c>
      <c r="W5" s="5" t="s">
        <v>26</v>
      </c>
      <c r="X5" s="5" t="s">
        <v>26</v>
      </c>
      <c r="Y5" s="5" t="s">
        <v>26</v>
      </c>
      <c r="Z5" s="5" t="s">
        <v>26</v>
      </c>
    </row>
    <row r="6" spans="1:26" ht="15.75" thickBot="1" x14ac:dyDescent="0.3">
      <c r="A6" s="4" t="s">
        <v>24</v>
      </c>
      <c r="B6" s="5" t="s">
        <v>30</v>
      </c>
      <c r="C6" s="5">
        <v>91</v>
      </c>
      <c r="D6" s="5">
        <v>7.2</v>
      </c>
      <c r="E6" s="5">
        <v>94</v>
      </c>
      <c r="F6" s="5">
        <v>83</v>
      </c>
      <c r="G6" s="5">
        <v>14</v>
      </c>
      <c r="H6" s="5">
        <v>3</v>
      </c>
      <c r="I6" s="5">
        <v>225</v>
      </c>
      <c r="J6" s="5">
        <v>160</v>
      </c>
      <c r="K6" s="5">
        <v>23</v>
      </c>
      <c r="L6" s="5" t="s">
        <v>26</v>
      </c>
      <c r="M6" s="5" t="s">
        <v>29</v>
      </c>
      <c r="N6" s="5" t="s">
        <v>26</v>
      </c>
      <c r="O6" s="5">
        <v>0.3</v>
      </c>
      <c r="P6" s="5" t="s">
        <v>26</v>
      </c>
      <c r="Q6" s="5" t="s">
        <v>26</v>
      </c>
      <c r="R6" s="5" t="s">
        <v>26</v>
      </c>
      <c r="S6" s="5" t="s">
        <v>26</v>
      </c>
      <c r="T6" s="5" t="s">
        <v>26</v>
      </c>
      <c r="U6" s="5" t="s">
        <v>26</v>
      </c>
      <c r="V6" s="5" t="s">
        <v>26</v>
      </c>
      <c r="W6" s="5" t="s">
        <v>26</v>
      </c>
      <c r="X6" s="5" t="s">
        <v>26</v>
      </c>
      <c r="Y6" s="5" t="s">
        <v>26</v>
      </c>
      <c r="Z6" s="5" t="s">
        <v>26</v>
      </c>
    </row>
    <row r="7" spans="1:26" ht="15.75" thickBot="1" x14ac:dyDescent="0.3">
      <c r="A7" s="4" t="s">
        <v>31</v>
      </c>
      <c r="B7" s="5" t="s">
        <v>32</v>
      </c>
      <c r="C7" s="5">
        <v>79</v>
      </c>
      <c r="D7" s="5">
        <v>7.1</v>
      </c>
      <c r="E7" s="5">
        <v>60</v>
      </c>
      <c r="F7" s="5">
        <v>80</v>
      </c>
      <c r="G7" s="5">
        <v>10</v>
      </c>
      <c r="H7" s="5">
        <v>2</v>
      </c>
      <c r="I7" s="5">
        <v>120</v>
      </c>
      <c r="J7" s="5">
        <v>145</v>
      </c>
      <c r="K7" s="5">
        <v>29</v>
      </c>
      <c r="L7" s="5" t="s">
        <v>26</v>
      </c>
      <c r="M7" s="5">
        <v>0.4</v>
      </c>
      <c r="N7" s="5" t="s">
        <v>26</v>
      </c>
      <c r="O7" s="5">
        <v>0.1</v>
      </c>
      <c r="P7" s="5" t="s">
        <v>26</v>
      </c>
      <c r="Q7" s="5" t="s">
        <v>26</v>
      </c>
      <c r="R7" s="5" t="s">
        <v>26</v>
      </c>
      <c r="S7" s="5" t="s">
        <v>26</v>
      </c>
      <c r="T7" s="5" t="s">
        <v>26</v>
      </c>
      <c r="U7" s="5" t="s">
        <v>26</v>
      </c>
      <c r="V7" s="5" t="s">
        <v>26</v>
      </c>
      <c r="W7" s="5" t="s">
        <v>26</v>
      </c>
      <c r="X7" s="5" t="s">
        <v>26</v>
      </c>
      <c r="Y7" s="5" t="s">
        <v>26</v>
      </c>
      <c r="Z7" s="5" t="s">
        <v>26</v>
      </c>
    </row>
    <row r="8" spans="1:26" ht="15.75" thickBot="1" x14ac:dyDescent="0.3">
      <c r="A8" s="4" t="s">
        <v>24</v>
      </c>
      <c r="B8" s="5" t="s">
        <v>33</v>
      </c>
      <c r="C8" s="5">
        <v>113</v>
      </c>
      <c r="D8" s="5">
        <v>7.2</v>
      </c>
      <c r="E8" s="5">
        <v>114</v>
      </c>
      <c r="F8" s="5">
        <v>96</v>
      </c>
      <c r="G8" s="5">
        <v>14</v>
      </c>
      <c r="H8" s="5">
        <v>3</v>
      </c>
      <c r="I8" s="5">
        <v>220</v>
      </c>
      <c r="J8" s="5">
        <v>220</v>
      </c>
      <c r="K8" s="5">
        <v>37</v>
      </c>
      <c r="L8" s="5">
        <v>0.9</v>
      </c>
      <c r="M8" s="5">
        <v>0.5</v>
      </c>
      <c r="N8" s="5" t="s">
        <v>26</v>
      </c>
      <c r="O8" s="5" t="s">
        <v>34</v>
      </c>
      <c r="P8" s="5" t="s">
        <v>26</v>
      </c>
      <c r="Q8" s="5" t="s">
        <v>26</v>
      </c>
      <c r="R8" s="5" t="s">
        <v>26</v>
      </c>
      <c r="S8" s="5" t="s">
        <v>26</v>
      </c>
      <c r="T8" s="5" t="s">
        <v>26</v>
      </c>
      <c r="U8" s="5" t="s">
        <v>26</v>
      </c>
      <c r="V8" s="5" t="s">
        <v>26</v>
      </c>
      <c r="W8" s="5" t="s">
        <v>26</v>
      </c>
      <c r="X8" s="5" t="s">
        <v>26</v>
      </c>
      <c r="Y8" s="5" t="s">
        <v>26</v>
      </c>
      <c r="Z8" s="5" t="s">
        <v>26</v>
      </c>
    </row>
    <row r="9" spans="1:26" ht="15.75" thickBot="1" x14ac:dyDescent="0.3">
      <c r="A9" s="4" t="s">
        <v>31</v>
      </c>
      <c r="B9" s="5" t="s">
        <v>35</v>
      </c>
      <c r="C9" s="5">
        <v>113</v>
      </c>
      <c r="D9" s="5">
        <v>7.3</v>
      </c>
      <c r="E9" s="5">
        <v>99</v>
      </c>
      <c r="F9" s="5">
        <v>98</v>
      </c>
      <c r="G9" s="5">
        <v>14</v>
      </c>
      <c r="H9" s="5">
        <v>3</v>
      </c>
      <c r="I9" s="5">
        <v>223</v>
      </c>
      <c r="J9" s="5">
        <v>220</v>
      </c>
      <c r="K9" s="5">
        <v>37</v>
      </c>
      <c r="L9" s="5" t="s">
        <v>26</v>
      </c>
      <c r="M9" s="5">
        <v>0.2</v>
      </c>
      <c r="N9" s="5" t="s">
        <v>26</v>
      </c>
      <c r="O9" s="5">
        <v>0.1</v>
      </c>
      <c r="P9" s="5" t="s">
        <v>26</v>
      </c>
      <c r="Q9" s="5" t="s">
        <v>26</v>
      </c>
      <c r="R9" s="5" t="s">
        <v>26</v>
      </c>
      <c r="S9" s="5" t="s">
        <v>26</v>
      </c>
      <c r="T9" s="5" t="s">
        <v>26</v>
      </c>
      <c r="U9" s="5" t="s">
        <v>26</v>
      </c>
      <c r="V9" s="5" t="s">
        <v>26</v>
      </c>
      <c r="W9" s="5" t="s">
        <v>26</v>
      </c>
      <c r="X9" s="5" t="s">
        <v>26</v>
      </c>
      <c r="Y9" s="5" t="s">
        <v>26</v>
      </c>
      <c r="Z9" s="5" t="s">
        <v>26</v>
      </c>
    </row>
    <row r="10" spans="1:26" ht="15.75" thickBot="1" x14ac:dyDescent="0.3">
      <c r="A10" s="4" t="s">
        <v>24</v>
      </c>
      <c r="B10" s="5" t="s">
        <v>36</v>
      </c>
      <c r="C10" s="5">
        <v>113</v>
      </c>
      <c r="D10" s="5">
        <v>7.4</v>
      </c>
      <c r="E10" s="5">
        <v>116</v>
      </c>
      <c r="F10" s="5">
        <v>100</v>
      </c>
      <c r="G10" s="5">
        <v>14</v>
      </c>
      <c r="H10" s="5">
        <v>3</v>
      </c>
      <c r="I10" s="5">
        <v>225</v>
      </c>
      <c r="J10" s="5">
        <v>220</v>
      </c>
      <c r="K10" s="5">
        <v>36</v>
      </c>
      <c r="L10" s="5">
        <v>1</v>
      </c>
      <c r="M10" s="5" t="s">
        <v>34</v>
      </c>
      <c r="N10" s="5" t="s">
        <v>26</v>
      </c>
      <c r="O10" s="5" t="s">
        <v>34</v>
      </c>
      <c r="P10" s="5" t="s">
        <v>26</v>
      </c>
      <c r="Q10" s="5" t="s">
        <v>26</v>
      </c>
      <c r="R10" s="5" t="s">
        <v>26</v>
      </c>
      <c r="S10" s="5" t="s">
        <v>26</v>
      </c>
      <c r="T10" s="5" t="s">
        <v>26</v>
      </c>
      <c r="U10" s="5" t="s">
        <v>26</v>
      </c>
      <c r="V10" s="5" t="s">
        <v>26</v>
      </c>
      <c r="W10" s="5" t="s">
        <v>26</v>
      </c>
      <c r="X10" s="5" t="s">
        <v>26</v>
      </c>
      <c r="Y10" s="5" t="s">
        <v>26</v>
      </c>
      <c r="Z10" s="5" t="s">
        <v>26</v>
      </c>
    </row>
    <row r="11" spans="1:26" ht="15.75" thickBot="1" x14ac:dyDescent="0.3">
      <c r="A11" s="4" t="s">
        <v>24</v>
      </c>
      <c r="B11" s="5" t="s">
        <v>37</v>
      </c>
      <c r="C11" s="5">
        <v>113</v>
      </c>
      <c r="D11" s="5">
        <v>7.5</v>
      </c>
      <c r="E11" s="5">
        <v>114</v>
      </c>
      <c r="F11" s="5">
        <v>95</v>
      </c>
      <c r="G11" s="5">
        <v>14</v>
      </c>
      <c r="H11" s="5">
        <v>2</v>
      </c>
      <c r="I11" s="5">
        <v>225</v>
      </c>
      <c r="J11" s="5">
        <v>230</v>
      </c>
      <c r="K11" s="5">
        <v>34</v>
      </c>
      <c r="L11" s="5" t="s">
        <v>26</v>
      </c>
      <c r="M11" s="5">
        <v>4.4000000000000004</v>
      </c>
      <c r="N11" s="5" t="s">
        <v>26</v>
      </c>
      <c r="O11" s="5" t="s">
        <v>34</v>
      </c>
      <c r="P11" s="5" t="s">
        <v>26</v>
      </c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5" t="s">
        <v>26</v>
      </c>
      <c r="Y11" s="5" t="s">
        <v>26</v>
      </c>
      <c r="Z11" s="5" t="s">
        <v>26</v>
      </c>
    </row>
    <row r="12" spans="1:26" ht="15.75" thickBot="1" x14ac:dyDescent="0.3">
      <c r="A12" s="4" t="s">
        <v>31</v>
      </c>
      <c r="B12" s="5" t="s">
        <v>38</v>
      </c>
      <c r="C12" s="5">
        <v>115</v>
      </c>
      <c r="D12" s="5">
        <v>7.3</v>
      </c>
      <c r="E12" s="5">
        <v>99</v>
      </c>
      <c r="F12" s="5">
        <v>96</v>
      </c>
      <c r="G12" s="5">
        <v>14</v>
      </c>
      <c r="H12" s="5">
        <v>2</v>
      </c>
      <c r="I12" s="5">
        <v>223</v>
      </c>
      <c r="J12" s="5">
        <v>227</v>
      </c>
      <c r="K12" s="5">
        <v>34</v>
      </c>
      <c r="L12" s="5" t="s">
        <v>26</v>
      </c>
      <c r="M12" s="5">
        <v>2.1</v>
      </c>
      <c r="N12" s="5" t="s">
        <v>26</v>
      </c>
      <c r="O12" s="5">
        <v>0.1</v>
      </c>
      <c r="P12" s="5" t="s">
        <v>26</v>
      </c>
      <c r="Q12" s="5" t="s">
        <v>26</v>
      </c>
      <c r="R12" s="5" t="s">
        <v>26</v>
      </c>
      <c r="S12" s="5" t="s">
        <v>26</v>
      </c>
      <c r="T12" s="5" t="s">
        <v>26</v>
      </c>
      <c r="U12" s="5" t="s">
        <v>26</v>
      </c>
      <c r="V12" s="5" t="s">
        <v>26</v>
      </c>
      <c r="W12" s="5" t="s">
        <v>26</v>
      </c>
      <c r="X12" s="5" t="s">
        <v>26</v>
      </c>
      <c r="Y12" s="5" t="s">
        <v>26</v>
      </c>
      <c r="Z12" s="5" t="s">
        <v>26</v>
      </c>
    </row>
    <row r="13" spans="1:26" ht="15.75" thickBot="1" x14ac:dyDescent="0.3">
      <c r="A13" s="4" t="s">
        <v>24</v>
      </c>
      <c r="B13" s="5" t="s">
        <v>39</v>
      </c>
      <c r="C13" s="5">
        <v>116</v>
      </c>
      <c r="D13" s="5">
        <v>7.4</v>
      </c>
      <c r="E13" s="5">
        <v>124</v>
      </c>
      <c r="F13" s="5">
        <v>98</v>
      </c>
      <c r="G13" s="5">
        <v>16</v>
      </c>
      <c r="H13" s="5">
        <v>2</v>
      </c>
      <c r="I13" s="5">
        <v>220</v>
      </c>
      <c r="J13" s="5">
        <v>220</v>
      </c>
      <c r="K13" s="5">
        <v>36</v>
      </c>
      <c r="L13" s="5">
        <v>0.7</v>
      </c>
      <c r="M13" s="5" t="s">
        <v>34</v>
      </c>
      <c r="N13" s="5" t="s">
        <v>26</v>
      </c>
      <c r="O13" s="5" t="s">
        <v>34</v>
      </c>
      <c r="P13" s="5" t="s">
        <v>26</v>
      </c>
      <c r="Q13" s="5" t="s">
        <v>26</v>
      </c>
      <c r="R13" s="5" t="s">
        <v>26</v>
      </c>
      <c r="S13" s="5" t="s">
        <v>26</v>
      </c>
      <c r="T13" s="5" t="s">
        <v>26</v>
      </c>
      <c r="U13" s="5" t="s">
        <v>26</v>
      </c>
      <c r="V13" s="5" t="s">
        <v>26</v>
      </c>
      <c r="W13" s="5" t="s">
        <v>26</v>
      </c>
      <c r="X13" s="5" t="s">
        <v>26</v>
      </c>
      <c r="Y13" s="5" t="s">
        <v>26</v>
      </c>
      <c r="Z13" s="5" t="s">
        <v>26</v>
      </c>
    </row>
    <row r="14" spans="1:26" ht="15.75" thickBot="1" x14ac:dyDescent="0.3">
      <c r="A14" s="4" t="s">
        <v>24</v>
      </c>
      <c r="B14" s="5" t="s">
        <v>40</v>
      </c>
      <c r="C14" s="5">
        <v>117</v>
      </c>
      <c r="D14" s="5">
        <v>7</v>
      </c>
      <c r="E14" s="5">
        <v>126</v>
      </c>
      <c r="F14" s="5">
        <v>94</v>
      </c>
      <c r="G14" s="5">
        <v>14</v>
      </c>
      <c r="H14" s="5">
        <v>3</v>
      </c>
      <c r="I14" s="5">
        <v>225</v>
      </c>
      <c r="J14" s="5">
        <v>230</v>
      </c>
      <c r="K14" s="5">
        <v>32</v>
      </c>
      <c r="L14" s="5">
        <v>0.6</v>
      </c>
      <c r="M14" s="5">
        <v>1.9</v>
      </c>
      <c r="N14" s="5" t="s">
        <v>26</v>
      </c>
      <c r="O14" s="5" t="s">
        <v>34</v>
      </c>
      <c r="P14" s="5" t="s">
        <v>26</v>
      </c>
      <c r="Q14" s="5" t="s">
        <v>26</v>
      </c>
      <c r="R14" s="5" t="s">
        <v>26</v>
      </c>
      <c r="S14" s="5" t="s">
        <v>26</v>
      </c>
      <c r="T14" s="5" t="s">
        <v>26</v>
      </c>
      <c r="U14" s="5" t="s">
        <v>26</v>
      </c>
      <c r="V14" s="5" t="s">
        <v>26</v>
      </c>
      <c r="W14" s="5" t="s">
        <v>26</v>
      </c>
      <c r="X14" s="5" t="s">
        <v>26</v>
      </c>
      <c r="Y14" s="5" t="s">
        <v>26</v>
      </c>
      <c r="Z14" s="5" t="s">
        <v>26</v>
      </c>
    </row>
    <row r="15" spans="1:26" ht="15.75" thickBot="1" x14ac:dyDescent="0.3">
      <c r="A15" s="4" t="s">
        <v>31</v>
      </c>
      <c r="B15" s="5" t="s">
        <v>41</v>
      </c>
      <c r="C15" s="5">
        <v>118</v>
      </c>
      <c r="D15" s="5">
        <v>7.1</v>
      </c>
      <c r="E15" s="5">
        <v>126</v>
      </c>
      <c r="F15" s="5">
        <v>100</v>
      </c>
      <c r="G15" s="5">
        <v>14</v>
      </c>
      <c r="H15" s="5">
        <v>3</v>
      </c>
      <c r="I15" s="5">
        <v>215</v>
      </c>
      <c r="J15" s="5">
        <v>230</v>
      </c>
      <c r="K15" s="5">
        <v>37</v>
      </c>
      <c r="L15" s="5">
        <v>1.2</v>
      </c>
      <c r="M15" s="5">
        <v>0.8</v>
      </c>
      <c r="N15" s="5" t="s">
        <v>26</v>
      </c>
      <c r="O15" s="5">
        <v>0.1</v>
      </c>
      <c r="P15" s="5" t="s">
        <v>26</v>
      </c>
      <c r="Q15" s="5" t="s">
        <v>26</v>
      </c>
      <c r="R15" s="5" t="s">
        <v>26</v>
      </c>
      <c r="S15" s="5" t="s">
        <v>26</v>
      </c>
      <c r="T15" s="5" t="s">
        <v>26</v>
      </c>
      <c r="U15" s="5" t="s">
        <v>26</v>
      </c>
      <c r="V15" s="5" t="s">
        <v>26</v>
      </c>
      <c r="W15" s="5" t="s">
        <v>26</v>
      </c>
      <c r="X15" s="5" t="s">
        <v>26</v>
      </c>
      <c r="Y15" s="5" t="s">
        <v>26</v>
      </c>
      <c r="Z15" s="5" t="s">
        <v>26</v>
      </c>
    </row>
    <row r="16" spans="1:26" ht="15.75" thickBot="1" x14ac:dyDescent="0.3">
      <c r="A16" s="4" t="s">
        <v>31</v>
      </c>
      <c r="B16" s="5" t="s">
        <v>42</v>
      </c>
      <c r="C16" s="5">
        <v>132</v>
      </c>
      <c r="D16" s="5">
        <v>6.8</v>
      </c>
      <c r="E16" s="5">
        <v>134</v>
      </c>
      <c r="F16" s="5">
        <v>124</v>
      </c>
      <c r="G16" s="5">
        <v>18</v>
      </c>
      <c r="H16" s="5">
        <v>3</v>
      </c>
      <c r="I16" s="5">
        <v>225</v>
      </c>
      <c r="J16" s="5">
        <v>190</v>
      </c>
      <c r="K16" s="5" t="s">
        <v>26</v>
      </c>
      <c r="L16" s="5" t="s">
        <v>26</v>
      </c>
      <c r="M16" s="5">
        <v>18.600000000000001</v>
      </c>
      <c r="N16" s="5" t="s">
        <v>26</v>
      </c>
      <c r="O16" s="5" t="s">
        <v>26</v>
      </c>
      <c r="P16" s="5" t="s">
        <v>26</v>
      </c>
      <c r="Q16" s="5" t="s">
        <v>26</v>
      </c>
      <c r="R16" s="5" t="s">
        <v>26</v>
      </c>
      <c r="S16" s="5" t="s">
        <v>26</v>
      </c>
      <c r="T16" s="5" t="s">
        <v>26</v>
      </c>
      <c r="U16" s="5" t="s">
        <v>26</v>
      </c>
      <c r="V16" s="5" t="s">
        <v>26</v>
      </c>
      <c r="W16" s="5" t="s">
        <v>26</v>
      </c>
      <c r="X16" s="5" t="s">
        <v>26</v>
      </c>
      <c r="Y16" s="5" t="s">
        <v>26</v>
      </c>
      <c r="Z16" s="5" t="s">
        <v>26</v>
      </c>
    </row>
    <row r="17" spans="1:26" ht="15.75" thickBot="1" x14ac:dyDescent="0.3">
      <c r="A17" s="4" t="s">
        <v>31</v>
      </c>
      <c r="B17" s="5" t="s">
        <v>43</v>
      </c>
      <c r="C17" s="5">
        <v>118</v>
      </c>
      <c r="D17" s="5">
        <v>6.9</v>
      </c>
      <c r="E17" s="5">
        <v>117</v>
      </c>
      <c r="F17" s="5">
        <v>114</v>
      </c>
      <c r="G17" s="5">
        <v>18</v>
      </c>
      <c r="H17" s="5">
        <v>2</v>
      </c>
      <c r="I17" s="5">
        <v>230</v>
      </c>
      <c r="J17" s="5">
        <v>253</v>
      </c>
      <c r="K17" s="5">
        <v>38</v>
      </c>
      <c r="L17" s="5" t="s">
        <v>26</v>
      </c>
      <c r="M17" s="5">
        <v>2.8</v>
      </c>
      <c r="N17" s="5" t="s">
        <v>26</v>
      </c>
      <c r="O17" s="5">
        <v>0.1</v>
      </c>
      <c r="P17" s="5" t="s">
        <v>26</v>
      </c>
      <c r="Q17" s="5" t="s">
        <v>26</v>
      </c>
      <c r="R17" s="5" t="s">
        <v>26</v>
      </c>
      <c r="S17" s="5" t="s">
        <v>26</v>
      </c>
      <c r="T17" s="5" t="s">
        <v>26</v>
      </c>
      <c r="U17" s="5" t="s">
        <v>26</v>
      </c>
      <c r="V17" s="5" t="s">
        <v>26</v>
      </c>
      <c r="W17" s="5" t="s">
        <v>26</v>
      </c>
      <c r="X17" s="5" t="s">
        <v>26</v>
      </c>
      <c r="Y17" s="5" t="s">
        <v>26</v>
      </c>
      <c r="Z17" s="5" t="s">
        <v>26</v>
      </c>
    </row>
    <row r="18" spans="1:26" ht="15.75" thickBot="1" x14ac:dyDescent="0.3">
      <c r="A18" s="4" t="s">
        <v>31</v>
      </c>
      <c r="B18" s="5" t="s">
        <v>44</v>
      </c>
      <c r="C18" s="5">
        <v>112</v>
      </c>
      <c r="D18" s="5">
        <v>7</v>
      </c>
      <c r="E18" s="5">
        <v>115</v>
      </c>
      <c r="F18" s="5">
        <v>113</v>
      </c>
      <c r="G18" s="5">
        <v>18</v>
      </c>
      <c r="H18" s="5">
        <v>2</v>
      </c>
      <c r="I18" s="5">
        <v>225</v>
      </c>
      <c r="J18" s="5">
        <v>235</v>
      </c>
      <c r="K18" s="5">
        <v>30</v>
      </c>
      <c r="L18" s="5" t="s">
        <v>26</v>
      </c>
      <c r="M18" s="5">
        <v>7.1</v>
      </c>
      <c r="N18" s="5" t="s">
        <v>26</v>
      </c>
      <c r="O18" s="5">
        <v>0.1</v>
      </c>
      <c r="P18" s="5" t="s">
        <v>26</v>
      </c>
      <c r="Q18" s="5" t="s">
        <v>26</v>
      </c>
      <c r="R18" s="5" t="s">
        <v>26</v>
      </c>
      <c r="S18" s="5" t="s">
        <v>26</v>
      </c>
      <c r="T18" s="5" t="s">
        <v>26</v>
      </c>
      <c r="U18" s="5" t="s">
        <v>26</v>
      </c>
      <c r="V18" s="5" t="s">
        <v>26</v>
      </c>
      <c r="W18" s="5" t="s">
        <v>26</v>
      </c>
      <c r="X18" s="5" t="s">
        <v>26</v>
      </c>
      <c r="Y18" s="5" t="s">
        <v>26</v>
      </c>
      <c r="Z18" s="5" t="s">
        <v>26</v>
      </c>
    </row>
    <row r="19" spans="1:26" ht="15.75" thickBot="1" x14ac:dyDescent="0.3">
      <c r="A19" s="4" t="s">
        <v>31</v>
      </c>
      <c r="B19" s="5" t="s">
        <v>45</v>
      </c>
      <c r="C19" s="5">
        <v>105</v>
      </c>
      <c r="D19" s="5">
        <v>7</v>
      </c>
      <c r="E19" s="5">
        <v>99</v>
      </c>
      <c r="F19" s="5">
        <v>91</v>
      </c>
      <c r="G19" s="5">
        <v>14</v>
      </c>
      <c r="H19" s="5">
        <v>2</v>
      </c>
      <c r="I19" s="5">
        <v>215</v>
      </c>
      <c r="J19" s="5">
        <v>187</v>
      </c>
      <c r="K19" s="5">
        <v>35</v>
      </c>
      <c r="L19" s="5" t="s">
        <v>26</v>
      </c>
      <c r="M19" s="5">
        <v>1.5</v>
      </c>
      <c r="N19" s="5" t="s">
        <v>26</v>
      </c>
      <c r="O19" s="5">
        <v>0.1</v>
      </c>
      <c r="P19" s="5" t="s">
        <v>26</v>
      </c>
      <c r="Q19" s="5" t="s">
        <v>26</v>
      </c>
      <c r="R19" s="5" t="s">
        <v>26</v>
      </c>
      <c r="S19" s="5" t="s">
        <v>26</v>
      </c>
      <c r="T19" s="5" t="s">
        <v>26</v>
      </c>
      <c r="U19" s="5" t="s">
        <v>26</v>
      </c>
      <c r="V19" s="5" t="s">
        <v>26</v>
      </c>
      <c r="W19" s="5" t="s">
        <v>26</v>
      </c>
      <c r="X19" s="5" t="s">
        <v>26</v>
      </c>
      <c r="Y19" s="5" t="s">
        <v>26</v>
      </c>
      <c r="Z19" s="5" t="s">
        <v>26</v>
      </c>
    </row>
    <row r="20" spans="1:26" ht="15.75" thickBot="1" x14ac:dyDescent="0.3">
      <c r="A20" s="4" t="s">
        <v>31</v>
      </c>
      <c r="B20" s="5" t="s">
        <v>46</v>
      </c>
      <c r="C20" s="5">
        <v>104</v>
      </c>
      <c r="D20" s="5">
        <v>7.4</v>
      </c>
      <c r="E20" s="5">
        <v>100</v>
      </c>
      <c r="F20" s="5">
        <v>91</v>
      </c>
      <c r="G20" s="5">
        <v>15</v>
      </c>
      <c r="H20" s="5">
        <v>3</v>
      </c>
      <c r="I20" s="5">
        <v>210</v>
      </c>
      <c r="J20" s="5">
        <v>175</v>
      </c>
      <c r="K20" s="5">
        <v>35</v>
      </c>
      <c r="L20" s="5">
        <v>0.6</v>
      </c>
      <c r="M20" s="5">
        <v>2.8</v>
      </c>
      <c r="N20" s="5" t="s">
        <v>26</v>
      </c>
      <c r="O20" s="5">
        <v>0.1</v>
      </c>
      <c r="P20" s="5" t="s">
        <v>26</v>
      </c>
      <c r="Q20" s="5" t="s">
        <v>26</v>
      </c>
      <c r="R20" s="5" t="s">
        <v>26</v>
      </c>
      <c r="S20" s="5" t="s">
        <v>26</v>
      </c>
      <c r="T20" s="5" t="s">
        <v>26</v>
      </c>
      <c r="U20" s="5" t="s">
        <v>26</v>
      </c>
      <c r="V20" s="5" t="s">
        <v>26</v>
      </c>
      <c r="W20" s="5" t="s">
        <v>26</v>
      </c>
      <c r="X20" s="5" t="s">
        <v>26</v>
      </c>
      <c r="Y20" s="5" t="s">
        <v>26</v>
      </c>
      <c r="Z20" s="5" t="s">
        <v>26</v>
      </c>
    </row>
    <row r="21" spans="1:26" ht="15.75" thickBot="1" x14ac:dyDescent="0.3">
      <c r="A21" s="4" t="s">
        <v>31</v>
      </c>
      <c r="B21" s="5" t="s">
        <v>47</v>
      </c>
      <c r="C21" s="5">
        <v>97</v>
      </c>
      <c r="D21" s="5">
        <v>7.3</v>
      </c>
      <c r="E21" s="5">
        <v>95</v>
      </c>
      <c r="F21" s="5">
        <v>97</v>
      </c>
      <c r="G21" s="5">
        <v>15</v>
      </c>
      <c r="H21" s="5">
        <v>2</v>
      </c>
      <c r="I21" s="5">
        <v>215</v>
      </c>
      <c r="J21" s="5">
        <v>173</v>
      </c>
      <c r="K21" s="5">
        <v>41</v>
      </c>
      <c r="L21" s="5">
        <v>0.8</v>
      </c>
      <c r="M21" s="5">
        <v>0.1</v>
      </c>
      <c r="N21" s="5" t="s">
        <v>26</v>
      </c>
      <c r="O21" s="5">
        <v>0.1</v>
      </c>
      <c r="P21" s="5" t="s">
        <v>26</v>
      </c>
      <c r="Q21" s="5" t="s">
        <v>26</v>
      </c>
      <c r="R21" s="5" t="s">
        <v>26</v>
      </c>
      <c r="S21" s="5" t="s">
        <v>26</v>
      </c>
      <c r="T21" s="5" t="s">
        <v>26</v>
      </c>
      <c r="U21" s="5" t="s">
        <v>26</v>
      </c>
      <c r="V21" s="5" t="s">
        <v>26</v>
      </c>
      <c r="W21" s="5" t="s">
        <v>26</v>
      </c>
      <c r="X21" s="5" t="s">
        <v>26</v>
      </c>
      <c r="Y21" s="5" t="s">
        <v>26</v>
      </c>
      <c r="Z21" s="5" t="s">
        <v>26</v>
      </c>
    </row>
    <row r="22" spans="1:26" ht="15.75" thickBot="1" x14ac:dyDescent="0.3">
      <c r="A22" s="4" t="s">
        <v>31</v>
      </c>
      <c r="B22" s="5" t="s">
        <v>48</v>
      </c>
      <c r="C22" s="5">
        <v>100</v>
      </c>
      <c r="D22" s="5">
        <v>7.2</v>
      </c>
      <c r="E22" s="5">
        <v>96</v>
      </c>
      <c r="F22" s="5">
        <v>93</v>
      </c>
      <c r="G22" s="5">
        <v>17</v>
      </c>
      <c r="H22" s="5">
        <v>3</v>
      </c>
      <c r="I22" s="5">
        <v>225</v>
      </c>
      <c r="J22" s="5">
        <v>175</v>
      </c>
      <c r="K22" s="5">
        <v>35</v>
      </c>
      <c r="L22" s="5">
        <v>0.8</v>
      </c>
      <c r="M22" s="5">
        <v>0.2</v>
      </c>
      <c r="N22" s="5" t="s">
        <v>26</v>
      </c>
      <c r="O22" s="5">
        <v>0.1</v>
      </c>
      <c r="P22" s="5" t="s">
        <v>26</v>
      </c>
      <c r="Q22" s="5" t="s">
        <v>26</v>
      </c>
      <c r="R22" s="5" t="s">
        <v>26</v>
      </c>
      <c r="S22" s="5" t="s">
        <v>26</v>
      </c>
      <c r="T22" s="5" t="s">
        <v>26</v>
      </c>
      <c r="U22" s="5" t="s">
        <v>26</v>
      </c>
      <c r="V22" s="5" t="s">
        <v>26</v>
      </c>
      <c r="W22" s="5" t="s">
        <v>26</v>
      </c>
      <c r="X22" s="5" t="s">
        <v>26</v>
      </c>
      <c r="Y22" s="5" t="s">
        <v>26</v>
      </c>
      <c r="Z22" s="5" t="s">
        <v>26</v>
      </c>
    </row>
    <row r="23" spans="1:26" ht="15.75" thickBot="1" x14ac:dyDescent="0.3">
      <c r="A23" s="4" t="s">
        <v>31</v>
      </c>
      <c r="B23" s="5" t="s">
        <v>49</v>
      </c>
      <c r="C23" s="5">
        <v>99</v>
      </c>
      <c r="D23" s="5">
        <v>7.3</v>
      </c>
      <c r="E23" s="5">
        <v>91</v>
      </c>
      <c r="F23" s="5">
        <v>94</v>
      </c>
      <c r="G23" s="5">
        <v>13</v>
      </c>
      <c r="H23" s="5">
        <v>3</v>
      </c>
      <c r="I23" s="5">
        <v>180</v>
      </c>
      <c r="J23" s="5">
        <v>175</v>
      </c>
      <c r="K23" s="5">
        <v>34</v>
      </c>
      <c r="L23" s="5">
        <v>0.9</v>
      </c>
      <c r="M23" s="5">
        <v>0.1</v>
      </c>
      <c r="N23" s="5" t="s">
        <v>26</v>
      </c>
      <c r="O23" s="5">
        <v>0.1</v>
      </c>
      <c r="P23" s="5" t="s">
        <v>26</v>
      </c>
      <c r="Q23" s="5" t="s">
        <v>26</v>
      </c>
      <c r="R23" s="5" t="s">
        <v>26</v>
      </c>
      <c r="S23" s="5" t="s">
        <v>26</v>
      </c>
      <c r="T23" s="5" t="s">
        <v>26</v>
      </c>
      <c r="U23" s="5" t="s">
        <v>26</v>
      </c>
      <c r="V23" s="5" t="s">
        <v>26</v>
      </c>
      <c r="W23" s="5" t="s">
        <v>26</v>
      </c>
      <c r="X23" s="5" t="s">
        <v>26</v>
      </c>
      <c r="Y23" s="5" t="s">
        <v>26</v>
      </c>
      <c r="Z23" s="5" t="s">
        <v>26</v>
      </c>
    </row>
    <row r="24" spans="1:26" ht="15.75" thickBot="1" x14ac:dyDescent="0.3">
      <c r="A24" s="4" t="s">
        <v>31</v>
      </c>
      <c r="B24" s="5" t="s">
        <v>50</v>
      </c>
      <c r="C24" s="5">
        <v>97</v>
      </c>
      <c r="D24" s="5">
        <v>7.6</v>
      </c>
      <c r="E24" s="5">
        <v>89</v>
      </c>
      <c r="F24" s="5">
        <v>100</v>
      </c>
      <c r="G24" s="5">
        <v>13</v>
      </c>
      <c r="H24" s="5">
        <v>2</v>
      </c>
      <c r="I24" s="5">
        <v>190</v>
      </c>
      <c r="J24" s="5">
        <v>175</v>
      </c>
      <c r="K24" s="5">
        <v>34</v>
      </c>
      <c r="L24" s="5">
        <v>0.6</v>
      </c>
      <c r="M24" s="5">
        <v>0.1</v>
      </c>
      <c r="N24" s="5" t="s">
        <v>26</v>
      </c>
      <c r="O24" s="5">
        <v>0.1</v>
      </c>
      <c r="P24" s="5" t="s">
        <v>26</v>
      </c>
      <c r="Q24" s="5" t="s">
        <v>26</v>
      </c>
      <c r="R24" s="5" t="s">
        <v>26</v>
      </c>
      <c r="S24" s="5" t="s">
        <v>26</v>
      </c>
      <c r="T24" s="5" t="s">
        <v>26</v>
      </c>
      <c r="U24" s="5" t="s">
        <v>26</v>
      </c>
      <c r="V24" s="5" t="s">
        <v>26</v>
      </c>
      <c r="W24" s="5" t="s">
        <v>26</v>
      </c>
      <c r="X24" s="5" t="s">
        <v>26</v>
      </c>
      <c r="Y24" s="5" t="s">
        <v>26</v>
      </c>
      <c r="Z24" s="5" t="s">
        <v>26</v>
      </c>
    </row>
    <row r="25" spans="1:26" ht="15.75" thickBot="1" x14ac:dyDescent="0.3">
      <c r="A25" s="4" t="s">
        <v>31</v>
      </c>
      <c r="B25" s="5" t="s">
        <v>51</v>
      </c>
      <c r="C25" s="5">
        <v>100</v>
      </c>
      <c r="D25" s="5">
        <v>7.6</v>
      </c>
      <c r="E25" s="5">
        <v>95</v>
      </c>
      <c r="F25" s="5">
        <v>100</v>
      </c>
      <c r="G25" s="5">
        <v>13</v>
      </c>
      <c r="H25" s="5">
        <v>2</v>
      </c>
      <c r="I25" s="5">
        <v>155</v>
      </c>
      <c r="J25" s="5">
        <v>175</v>
      </c>
      <c r="K25" s="5">
        <v>50</v>
      </c>
      <c r="L25" s="5">
        <v>0.7</v>
      </c>
      <c r="M25" s="5">
        <v>0.1</v>
      </c>
      <c r="N25" s="5" t="s">
        <v>26</v>
      </c>
      <c r="O25" s="5">
        <v>0.1</v>
      </c>
      <c r="P25" s="5" t="s">
        <v>26</v>
      </c>
      <c r="Q25" s="5" t="s">
        <v>26</v>
      </c>
      <c r="R25" s="5" t="s">
        <v>26</v>
      </c>
      <c r="S25" s="5" t="s">
        <v>26</v>
      </c>
      <c r="T25" s="5" t="s">
        <v>26</v>
      </c>
      <c r="U25" s="5" t="s">
        <v>26</v>
      </c>
      <c r="V25" s="5" t="s">
        <v>26</v>
      </c>
      <c r="W25" s="5" t="s">
        <v>26</v>
      </c>
      <c r="X25" s="5" t="s">
        <v>26</v>
      </c>
      <c r="Y25" s="5" t="s">
        <v>26</v>
      </c>
      <c r="Z25" s="5" t="s">
        <v>26</v>
      </c>
    </row>
    <row r="26" spans="1:26" ht="15.75" thickBot="1" x14ac:dyDescent="0.3">
      <c r="A26" s="4" t="s">
        <v>31</v>
      </c>
      <c r="B26" s="5" t="s">
        <v>52</v>
      </c>
      <c r="C26" s="5">
        <v>102</v>
      </c>
      <c r="D26" s="5">
        <v>7.4</v>
      </c>
      <c r="E26" s="5">
        <v>80</v>
      </c>
      <c r="F26" s="5">
        <v>97</v>
      </c>
      <c r="G26" s="5">
        <v>13</v>
      </c>
      <c r="H26" s="5">
        <v>2</v>
      </c>
      <c r="I26" s="5">
        <v>183</v>
      </c>
      <c r="J26" s="5">
        <v>180</v>
      </c>
      <c r="K26" s="5">
        <v>97</v>
      </c>
      <c r="L26" s="5">
        <v>0.5</v>
      </c>
      <c r="M26" s="5">
        <v>0.1</v>
      </c>
      <c r="N26" s="5" t="s">
        <v>26</v>
      </c>
      <c r="O26" s="5">
        <v>0.1</v>
      </c>
      <c r="P26" s="5" t="s">
        <v>26</v>
      </c>
      <c r="Q26" s="5" t="s">
        <v>26</v>
      </c>
      <c r="R26" s="5" t="s">
        <v>26</v>
      </c>
      <c r="S26" s="5" t="s">
        <v>26</v>
      </c>
      <c r="T26" s="5" t="s">
        <v>26</v>
      </c>
      <c r="U26" s="5" t="s">
        <v>26</v>
      </c>
      <c r="V26" s="5" t="s">
        <v>26</v>
      </c>
      <c r="W26" s="5" t="s">
        <v>26</v>
      </c>
      <c r="X26" s="5" t="s">
        <v>26</v>
      </c>
      <c r="Y26" s="5" t="s">
        <v>26</v>
      </c>
      <c r="Z26" s="5" t="s">
        <v>26</v>
      </c>
    </row>
    <row r="27" spans="1:26" ht="15.75" thickBot="1" x14ac:dyDescent="0.3">
      <c r="A27" s="4" t="s">
        <v>31</v>
      </c>
      <c r="B27" s="5" t="s">
        <v>53</v>
      </c>
      <c r="C27" s="5">
        <v>106</v>
      </c>
      <c r="D27" s="5">
        <v>7.6</v>
      </c>
      <c r="E27" s="5">
        <v>89</v>
      </c>
      <c r="F27" s="5">
        <v>111</v>
      </c>
      <c r="G27" s="5">
        <v>12</v>
      </c>
      <c r="H27" s="5">
        <v>3</v>
      </c>
      <c r="I27" s="5">
        <v>220</v>
      </c>
      <c r="J27" s="5">
        <v>180</v>
      </c>
      <c r="K27" s="5">
        <v>49</v>
      </c>
      <c r="L27" s="5">
        <v>0.4</v>
      </c>
      <c r="M27" s="5">
        <v>0.1</v>
      </c>
      <c r="N27" s="5" t="s">
        <v>26</v>
      </c>
      <c r="O27" s="5">
        <v>0.1</v>
      </c>
      <c r="P27" s="5" t="s">
        <v>26</v>
      </c>
      <c r="Q27" s="5" t="s">
        <v>26</v>
      </c>
      <c r="R27" s="5" t="s">
        <v>26</v>
      </c>
      <c r="S27" s="5" t="s">
        <v>26</v>
      </c>
      <c r="T27" s="5" t="s">
        <v>26</v>
      </c>
      <c r="U27" s="5" t="s">
        <v>26</v>
      </c>
      <c r="V27" s="5" t="s">
        <v>26</v>
      </c>
      <c r="W27" s="5" t="s">
        <v>26</v>
      </c>
      <c r="X27" s="5" t="s">
        <v>26</v>
      </c>
      <c r="Y27" s="5" t="s">
        <v>26</v>
      </c>
      <c r="Z27" s="5" t="s">
        <v>26</v>
      </c>
    </row>
    <row r="28" spans="1:26" ht="15.75" thickBot="1" x14ac:dyDescent="0.3">
      <c r="A28" s="4" t="s">
        <v>31</v>
      </c>
      <c r="B28" s="5" t="s">
        <v>54</v>
      </c>
      <c r="C28" s="5">
        <v>101</v>
      </c>
      <c r="D28" s="5">
        <v>7.6</v>
      </c>
      <c r="E28" s="5">
        <v>96</v>
      </c>
      <c r="F28" s="5">
        <v>104</v>
      </c>
      <c r="G28" s="5">
        <v>13</v>
      </c>
      <c r="H28" s="5">
        <v>2</v>
      </c>
      <c r="I28" s="5">
        <v>215</v>
      </c>
      <c r="J28" s="5">
        <v>180</v>
      </c>
      <c r="K28" s="5">
        <v>47</v>
      </c>
      <c r="L28" s="5">
        <v>0.5</v>
      </c>
      <c r="M28" s="5">
        <v>0.1</v>
      </c>
      <c r="N28" s="5" t="s">
        <v>26</v>
      </c>
      <c r="O28" s="5">
        <v>0.1</v>
      </c>
      <c r="P28" s="5" t="s">
        <v>26</v>
      </c>
      <c r="Q28" s="5" t="s">
        <v>26</v>
      </c>
      <c r="R28" s="5" t="s">
        <v>26</v>
      </c>
      <c r="S28" s="5" t="s">
        <v>26</v>
      </c>
      <c r="T28" s="5" t="s">
        <v>26</v>
      </c>
      <c r="U28" s="5" t="s">
        <v>26</v>
      </c>
      <c r="V28" s="5" t="s">
        <v>26</v>
      </c>
      <c r="W28" s="5" t="s">
        <v>26</v>
      </c>
      <c r="X28" s="5" t="s">
        <v>26</v>
      </c>
      <c r="Y28" s="5" t="s">
        <v>26</v>
      </c>
      <c r="Z28" s="5" t="s">
        <v>26</v>
      </c>
    </row>
    <row r="29" spans="1:26" ht="15.75" thickBot="1" x14ac:dyDescent="0.3">
      <c r="A29" s="4" t="s">
        <v>31</v>
      </c>
      <c r="B29" s="5" t="s">
        <v>55</v>
      </c>
      <c r="C29" s="5">
        <v>98</v>
      </c>
      <c r="D29" s="5">
        <v>7.3</v>
      </c>
      <c r="E29" s="5">
        <v>90</v>
      </c>
      <c r="F29" s="5">
        <v>96</v>
      </c>
      <c r="G29" s="5">
        <v>14</v>
      </c>
      <c r="H29" s="5">
        <v>2</v>
      </c>
      <c r="I29" s="5">
        <v>195</v>
      </c>
      <c r="J29" s="5">
        <v>175</v>
      </c>
      <c r="K29" s="5">
        <v>47</v>
      </c>
      <c r="L29" s="5">
        <v>0.4</v>
      </c>
      <c r="M29" s="5">
        <v>1.4</v>
      </c>
      <c r="N29" s="5" t="s">
        <v>26</v>
      </c>
      <c r="O29" s="5">
        <v>0.1</v>
      </c>
      <c r="P29" s="5" t="s">
        <v>26</v>
      </c>
      <c r="Q29" s="5" t="s">
        <v>26</v>
      </c>
      <c r="R29" s="5" t="s">
        <v>26</v>
      </c>
      <c r="S29" s="5" t="s">
        <v>26</v>
      </c>
      <c r="T29" s="5" t="s">
        <v>26</v>
      </c>
      <c r="U29" s="5" t="s">
        <v>26</v>
      </c>
      <c r="V29" s="5" t="s">
        <v>26</v>
      </c>
      <c r="W29" s="5" t="s">
        <v>26</v>
      </c>
      <c r="X29" s="5" t="s">
        <v>26</v>
      </c>
      <c r="Y29" s="5" t="s">
        <v>26</v>
      </c>
      <c r="Z29" s="5" t="s">
        <v>26</v>
      </c>
    </row>
    <row r="30" spans="1:26" ht="15.75" thickBot="1" x14ac:dyDescent="0.3">
      <c r="A30" s="4" t="s">
        <v>31</v>
      </c>
      <c r="B30" s="5" t="s">
        <v>56</v>
      </c>
      <c r="C30" s="5">
        <v>98</v>
      </c>
      <c r="D30" s="5">
        <v>7.4</v>
      </c>
      <c r="E30" s="5">
        <v>86</v>
      </c>
      <c r="F30" s="5">
        <v>96</v>
      </c>
      <c r="G30" s="5">
        <v>13</v>
      </c>
      <c r="H30" s="5">
        <v>2</v>
      </c>
      <c r="I30" s="5">
        <v>195</v>
      </c>
      <c r="J30" s="5">
        <v>175</v>
      </c>
      <c r="K30" s="5">
        <v>48</v>
      </c>
      <c r="L30" s="5">
        <v>0.4</v>
      </c>
      <c r="M30" s="5">
        <v>0.6</v>
      </c>
      <c r="N30" s="5" t="s">
        <v>26</v>
      </c>
      <c r="O30" s="5">
        <v>0.1</v>
      </c>
      <c r="P30" s="5" t="s">
        <v>26</v>
      </c>
      <c r="Q30" s="5" t="s">
        <v>26</v>
      </c>
      <c r="R30" s="5" t="s">
        <v>26</v>
      </c>
      <c r="S30" s="5" t="s">
        <v>26</v>
      </c>
      <c r="T30" s="5" t="s">
        <v>26</v>
      </c>
      <c r="U30" s="5" t="s">
        <v>26</v>
      </c>
      <c r="V30" s="5" t="s">
        <v>26</v>
      </c>
      <c r="W30" s="5" t="s">
        <v>26</v>
      </c>
      <c r="X30" s="5" t="s">
        <v>26</v>
      </c>
      <c r="Y30" s="5" t="s">
        <v>26</v>
      </c>
      <c r="Z30" s="5" t="s">
        <v>26</v>
      </c>
    </row>
    <row r="31" spans="1:26" ht="15.75" thickBot="1" x14ac:dyDescent="0.3">
      <c r="A31" s="4" t="s">
        <v>31</v>
      </c>
      <c r="B31" s="5" t="s">
        <v>57</v>
      </c>
      <c r="C31" s="5">
        <v>110</v>
      </c>
      <c r="D31" s="5">
        <v>7.3</v>
      </c>
      <c r="E31" s="5">
        <v>93</v>
      </c>
      <c r="F31" s="5">
        <v>96</v>
      </c>
      <c r="G31" s="5">
        <v>18</v>
      </c>
      <c r="H31" s="5">
        <v>2</v>
      </c>
      <c r="I31" s="5">
        <v>210</v>
      </c>
      <c r="J31" s="5">
        <v>210</v>
      </c>
      <c r="K31" s="5">
        <v>37</v>
      </c>
      <c r="L31" s="5">
        <v>0.2</v>
      </c>
      <c r="M31" s="5">
        <v>0.1</v>
      </c>
      <c r="N31" s="5" t="s">
        <v>26</v>
      </c>
      <c r="O31" s="5">
        <v>0.1</v>
      </c>
      <c r="P31" s="5" t="s">
        <v>26</v>
      </c>
      <c r="Q31" s="5" t="s">
        <v>26</v>
      </c>
      <c r="R31" s="5" t="s">
        <v>26</v>
      </c>
      <c r="S31" s="5" t="s">
        <v>26</v>
      </c>
      <c r="T31" s="5" t="s">
        <v>26</v>
      </c>
      <c r="U31" s="5" t="s">
        <v>26</v>
      </c>
      <c r="V31" s="5" t="s">
        <v>26</v>
      </c>
      <c r="W31" s="5" t="s">
        <v>26</v>
      </c>
      <c r="X31" s="5" t="s">
        <v>26</v>
      </c>
      <c r="Y31" s="5" t="s">
        <v>26</v>
      </c>
      <c r="Z31" s="5" t="s">
        <v>26</v>
      </c>
    </row>
    <row r="32" spans="1:26" ht="15.75" thickBot="1" x14ac:dyDescent="0.3">
      <c r="A32" s="4" t="s">
        <v>31</v>
      </c>
      <c r="B32" s="5" t="s">
        <v>58</v>
      </c>
      <c r="C32" s="5">
        <v>118</v>
      </c>
      <c r="D32" s="5">
        <v>7.4</v>
      </c>
      <c r="E32" s="5">
        <v>100</v>
      </c>
      <c r="F32" s="5">
        <v>104</v>
      </c>
      <c r="G32" s="5">
        <v>19</v>
      </c>
      <c r="H32" s="5">
        <v>2</v>
      </c>
      <c r="I32" s="5">
        <v>220</v>
      </c>
      <c r="J32" s="5">
        <v>220</v>
      </c>
      <c r="K32" s="5">
        <v>34</v>
      </c>
      <c r="L32" s="5">
        <v>0.1</v>
      </c>
      <c r="M32" s="5">
        <v>8.5</v>
      </c>
      <c r="N32" s="5" t="s">
        <v>26</v>
      </c>
      <c r="O32" s="5">
        <v>0.1</v>
      </c>
      <c r="P32" s="5" t="s">
        <v>26</v>
      </c>
      <c r="Q32" s="5" t="s">
        <v>26</v>
      </c>
      <c r="R32" s="5" t="s">
        <v>26</v>
      </c>
      <c r="S32" s="5" t="s">
        <v>26</v>
      </c>
      <c r="T32" s="5" t="s">
        <v>26</v>
      </c>
      <c r="U32" s="5" t="s">
        <v>26</v>
      </c>
      <c r="V32" s="5" t="s">
        <v>26</v>
      </c>
      <c r="W32" s="5" t="s">
        <v>26</v>
      </c>
      <c r="X32" s="5" t="s">
        <v>26</v>
      </c>
      <c r="Y32" s="5" t="s">
        <v>26</v>
      </c>
      <c r="Z32" s="5" t="s">
        <v>26</v>
      </c>
    </row>
    <row r="33" spans="1:26" ht="15.75" thickBot="1" x14ac:dyDescent="0.3">
      <c r="A33" s="4" t="s">
        <v>31</v>
      </c>
      <c r="B33" s="5" t="s">
        <v>59</v>
      </c>
      <c r="C33" s="5">
        <v>100</v>
      </c>
      <c r="D33" s="5">
        <v>7.4</v>
      </c>
      <c r="E33" s="5">
        <v>86</v>
      </c>
      <c r="F33" s="5">
        <v>100</v>
      </c>
      <c r="G33" s="5">
        <v>15</v>
      </c>
      <c r="H33" s="5">
        <v>2</v>
      </c>
      <c r="I33" s="5">
        <v>193</v>
      </c>
      <c r="J33" s="5">
        <v>180</v>
      </c>
      <c r="K33" s="5">
        <v>42</v>
      </c>
      <c r="L33" s="5">
        <v>0.5</v>
      </c>
      <c r="M33" s="5">
        <v>3.6</v>
      </c>
      <c r="N33" s="5" t="s">
        <v>26</v>
      </c>
      <c r="O33" s="5">
        <v>0.1</v>
      </c>
      <c r="P33" s="5" t="s">
        <v>26</v>
      </c>
      <c r="Q33" s="5" t="s">
        <v>26</v>
      </c>
      <c r="R33" s="5" t="s">
        <v>26</v>
      </c>
      <c r="S33" s="5" t="s">
        <v>26</v>
      </c>
      <c r="T33" s="5" t="s">
        <v>26</v>
      </c>
      <c r="U33" s="5" t="s">
        <v>26</v>
      </c>
      <c r="V33" s="5" t="s">
        <v>26</v>
      </c>
      <c r="W33" s="5" t="s">
        <v>26</v>
      </c>
      <c r="X33" s="5" t="s">
        <v>26</v>
      </c>
      <c r="Y33" s="5" t="s">
        <v>26</v>
      </c>
      <c r="Z33" s="5" t="s">
        <v>26</v>
      </c>
    </row>
    <row r="34" spans="1:26" ht="15.75" thickBot="1" x14ac:dyDescent="0.3">
      <c r="A34" s="4" t="s">
        <v>31</v>
      </c>
      <c r="B34" s="5" t="s">
        <v>60</v>
      </c>
      <c r="C34" s="5">
        <v>99</v>
      </c>
      <c r="D34" s="5">
        <v>7.7</v>
      </c>
      <c r="E34" s="5">
        <v>82</v>
      </c>
      <c r="F34" s="5">
        <v>100</v>
      </c>
      <c r="G34" s="5">
        <v>14</v>
      </c>
      <c r="H34" s="5">
        <v>2</v>
      </c>
      <c r="I34" s="5">
        <v>261</v>
      </c>
      <c r="J34" s="5">
        <v>180</v>
      </c>
      <c r="K34" s="5">
        <v>47</v>
      </c>
      <c r="L34" s="5">
        <v>0.4</v>
      </c>
      <c r="M34" s="5">
        <v>1</v>
      </c>
      <c r="N34" s="5" t="s">
        <v>26</v>
      </c>
      <c r="O34" s="5">
        <v>0.1</v>
      </c>
      <c r="P34" s="5" t="s">
        <v>26</v>
      </c>
      <c r="Q34" s="5" t="s">
        <v>26</v>
      </c>
      <c r="R34" s="5" t="s">
        <v>26</v>
      </c>
      <c r="S34" s="5" t="s">
        <v>26</v>
      </c>
      <c r="T34" s="5" t="s">
        <v>26</v>
      </c>
      <c r="U34" s="5" t="s">
        <v>26</v>
      </c>
      <c r="V34" s="5" t="s">
        <v>26</v>
      </c>
      <c r="W34" s="5" t="s">
        <v>26</v>
      </c>
      <c r="X34" s="5" t="s">
        <v>26</v>
      </c>
      <c r="Y34" s="5" t="s">
        <v>26</v>
      </c>
      <c r="Z34" s="5" t="s">
        <v>26</v>
      </c>
    </row>
    <row r="35" spans="1:26" ht="15.75" thickBot="1" x14ac:dyDescent="0.3">
      <c r="A35" s="4" t="s">
        <v>31</v>
      </c>
      <c r="B35" s="5" t="s">
        <v>61</v>
      </c>
      <c r="C35" s="5">
        <v>96</v>
      </c>
      <c r="D35" s="5">
        <v>7.6</v>
      </c>
      <c r="E35" s="5">
        <v>82</v>
      </c>
      <c r="F35" s="5">
        <v>107</v>
      </c>
      <c r="G35" s="5">
        <v>11</v>
      </c>
      <c r="H35" s="5">
        <v>2</v>
      </c>
      <c r="I35" s="5">
        <v>180</v>
      </c>
      <c r="J35" s="5">
        <v>175</v>
      </c>
      <c r="K35" s="5">
        <v>49</v>
      </c>
      <c r="L35" s="5">
        <v>0.2</v>
      </c>
      <c r="M35" s="5">
        <v>2.1</v>
      </c>
      <c r="N35" s="5" t="s">
        <v>26</v>
      </c>
      <c r="O35" s="5">
        <v>0.1</v>
      </c>
      <c r="P35" s="5" t="s">
        <v>26</v>
      </c>
      <c r="Q35" s="5" t="s">
        <v>26</v>
      </c>
      <c r="R35" s="5" t="s">
        <v>26</v>
      </c>
      <c r="S35" s="5" t="s">
        <v>26</v>
      </c>
      <c r="T35" s="5" t="s">
        <v>26</v>
      </c>
      <c r="U35" s="5" t="s">
        <v>26</v>
      </c>
      <c r="V35" s="5" t="s">
        <v>26</v>
      </c>
      <c r="W35" s="5" t="s">
        <v>26</v>
      </c>
      <c r="X35" s="5" t="s">
        <v>26</v>
      </c>
      <c r="Y35" s="5" t="s">
        <v>26</v>
      </c>
      <c r="Z35" s="5" t="s">
        <v>26</v>
      </c>
    </row>
    <row r="36" spans="1:26" ht="15.75" thickBot="1" x14ac:dyDescent="0.3">
      <c r="A36" s="4" t="s">
        <v>31</v>
      </c>
      <c r="B36" s="5" t="s">
        <v>62</v>
      </c>
      <c r="C36" s="5">
        <v>103</v>
      </c>
      <c r="D36" s="5">
        <v>7.4</v>
      </c>
      <c r="E36" s="5">
        <v>86</v>
      </c>
      <c r="F36" s="5">
        <v>111</v>
      </c>
      <c r="G36" s="5">
        <v>11</v>
      </c>
      <c r="H36" s="5">
        <v>2</v>
      </c>
      <c r="I36" s="5">
        <v>193</v>
      </c>
      <c r="J36" s="5">
        <v>175</v>
      </c>
      <c r="K36" s="5">
        <v>51</v>
      </c>
      <c r="L36" s="5">
        <v>0.1</v>
      </c>
      <c r="M36" s="5">
        <v>0.4</v>
      </c>
      <c r="N36" s="5" t="s">
        <v>26</v>
      </c>
      <c r="O36" s="5">
        <v>0.1</v>
      </c>
      <c r="P36" s="5" t="s">
        <v>26</v>
      </c>
      <c r="Q36" s="5" t="s">
        <v>26</v>
      </c>
      <c r="R36" s="5" t="s">
        <v>26</v>
      </c>
      <c r="S36" s="5" t="s">
        <v>26</v>
      </c>
      <c r="T36" s="5" t="s">
        <v>26</v>
      </c>
      <c r="U36" s="5" t="s">
        <v>26</v>
      </c>
      <c r="V36" s="5" t="s">
        <v>26</v>
      </c>
      <c r="W36" s="5" t="s">
        <v>26</v>
      </c>
      <c r="X36" s="5" t="s">
        <v>26</v>
      </c>
      <c r="Y36" s="5" t="s">
        <v>26</v>
      </c>
      <c r="Z36" s="5" t="s">
        <v>26</v>
      </c>
    </row>
    <row r="37" spans="1:26" ht="15.75" thickBot="1" x14ac:dyDescent="0.3">
      <c r="A37" s="4" t="s">
        <v>31</v>
      </c>
      <c r="B37" s="5" t="s">
        <v>63</v>
      </c>
      <c r="C37" s="5">
        <v>109</v>
      </c>
      <c r="D37" s="5">
        <v>7.6</v>
      </c>
      <c r="E37" s="5">
        <v>96</v>
      </c>
      <c r="F37" s="5">
        <v>118</v>
      </c>
      <c r="G37" s="5">
        <v>11</v>
      </c>
      <c r="H37" s="5">
        <v>2</v>
      </c>
      <c r="I37" s="5">
        <v>213</v>
      </c>
      <c r="J37" s="5">
        <v>180</v>
      </c>
      <c r="K37" s="5">
        <v>54</v>
      </c>
      <c r="L37" s="5">
        <v>0.1</v>
      </c>
      <c r="M37" s="5">
        <v>0.1</v>
      </c>
      <c r="N37" s="5" t="s">
        <v>26</v>
      </c>
      <c r="O37" s="5">
        <v>0.1</v>
      </c>
      <c r="P37" s="5" t="s">
        <v>26</v>
      </c>
      <c r="Q37" s="5" t="s">
        <v>26</v>
      </c>
      <c r="R37" s="5" t="s">
        <v>26</v>
      </c>
      <c r="S37" s="5" t="s">
        <v>26</v>
      </c>
      <c r="T37" s="5" t="s">
        <v>26</v>
      </c>
      <c r="U37" s="5" t="s">
        <v>26</v>
      </c>
      <c r="V37" s="5" t="s">
        <v>26</v>
      </c>
      <c r="W37" s="5" t="s">
        <v>26</v>
      </c>
      <c r="X37" s="5" t="s">
        <v>26</v>
      </c>
      <c r="Y37" s="5" t="s">
        <v>26</v>
      </c>
      <c r="Z37" s="5" t="s">
        <v>26</v>
      </c>
    </row>
    <row r="38" spans="1:26" ht="15.75" thickBot="1" x14ac:dyDescent="0.3">
      <c r="A38" s="4" t="s">
        <v>31</v>
      </c>
      <c r="B38" s="5" t="s">
        <v>64</v>
      </c>
      <c r="C38" s="5">
        <v>105</v>
      </c>
      <c r="D38" s="5">
        <v>7.2</v>
      </c>
      <c r="E38" s="5">
        <v>91</v>
      </c>
      <c r="F38" s="5">
        <v>114</v>
      </c>
      <c r="G38" s="5">
        <v>12</v>
      </c>
      <c r="H38" s="5">
        <v>3</v>
      </c>
      <c r="I38" s="5">
        <v>213</v>
      </c>
      <c r="J38" s="5">
        <v>185</v>
      </c>
      <c r="K38" s="5">
        <v>54</v>
      </c>
      <c r="L38" s="5">
        <v>0.1</v>
      </c>
      <c r="M38" s="5">
        <v>0.1</v>
      </c>
      <c r="N38" s="5" t="s">
        <v>26</v>
      </c>
      <c r="O38" s="5">
        <v>0.1</v>
      </c>
      <c r="P38" s="5" t="s">
        <v>26</v>
      </c>
      <c r="Q38" s="5" t="s">
        <v>26</v>
      </c>
      <c r="R38" s="5" t="s">
        <v>26</v>
      </c>
      <c r="S38" s="5" t="s">
        <v>26</v>
      </c>
      <c r="T38" s="5" t="s">
        <v>26</v>
      </c>
      <c r="U38" s="5" t="s">
        <v>26</v>
      </c>
      <c r="V38" s="5" t="s">
        <v>26</v>
      </c>
      <c r="W38" s="5" t="s">
        <v>26</v>
      </c>
      <c r="X38" s="5" t="s">
        <v>26</v>
      </c>
      <c r="Y38" s="5" t="s">
        <v>26</v>
      </c>
      <c r="Z38" s="5" t="s">
        <v>26</v>
      </c>
    </row>
    <row r="39" spans="1:26" ht="15.75" thickBot="1" x14ac:dyDescent="0.3">
      <c r="A39" s="4" t="s">
        <v>31</v>
      </c>
      <c r="B39" s="5" t="s">
        <v>65</v>
      </c>
      <c r="C39" s="5">
        <v>101</v>
      </c>
      <c r="D39" s="5">
        <v>7.6</v>
      </c>
      <c r="E39" s="5">
        <v>85</v>
      </c>
      <c r="F39" s="5">
        <v>98</v>
      </c>
      <c r="G39" s="5">
        <v>12</v>
      </c>
      <c r="H39" s="5">
        <v>2</v>
      </c>
      <c r="I39" s="5">
        <v>238</v>
      </c>
      <c r="J39" s="5">
        <v>180</v>
      </c>
      <c r="K39" s="5">
        <v>50</v>
      </c>
      <c r="L39" s="5">
        <v>0.2</v>
      </c>
      <c r="M39" s="5">
        <v>0.2</v>
      </c>
      <c r="N39" s="5" t="s">
        <v>26</v>
      </c>
      <c r="O39" s="5">
        <v>0.1</v>
      </c>
      <c r="P39" s="5" t="s">
        <v>26</v>
      </c>
      <c r="Q39" s="5" t="s">
        <v>26</v>
      </c>
      <c r="R39" s="5" t="s">
        <v>26</v>
      </c>
      <c r="S39" s="5" t="s">
        <v>26</v>
      </c>
      <c r="T39" s="5" t="s">
        <v>26</v>
      </c>
      <c r="U39" s="5" t="s">
        <v>26</v>
      </c>
      <c r="V39" s="5" t="s">
        <v>26</v>
      </c>
      <c r="W39" s="5" t="s">
        <v>26</v>
      </c>
      <c r="X39" s="5" t="s">
        <v>26</v>
      </c>
      <c r="Y39" s="5" t="s">
        <v>26</v>
      </c>
      <c r="Z39" s="5" t="s">
        <v>26</v>
      </c>
    </row>
    <row r="40" spans="1:26" ht="15.75" thickBot="1" x14ac:dyDescent="0.3">
      <c r="A40" s="4" t="s">
        <v>31</v>
      </c>
      <c r="B40" s="5" t="s">
        <v>66</v>
      </c>
      <c r="C40" s="5">
        <v>101</v>
      </c>
      <c r="D40" s="5">
        <v>7.6</v>
      </c>
      <c r="E40" s="5">
        <v>86</v>
      </c>
      <c r="F40" s="5">
        <v>111</v>
      </c>
      <c r="G40" s="5">
        <v>11</v>
      </c>
      <c r="H40" s="5">
        <v>2</v>
      </c>
      <c r="I40" s="5">
        <v>195</v>
      </c>
      <c r="J40" s="5">
        <v>190</v>
      </c>
      <c r="K40" s="5">
        <v>53</v>
      </c>
      <c r="L40" s="5">
        <v>0.1</v>
      </c>
      <c r="M40" s="5">
        <v>0.1</v>
      </c>
      <c r="N40" s="5" t="s">
        <v>26</v>
      </c>
      <c r="O40" s="5">
        <v>0.1</v>
      </c>
      <c r="P40" s="5" t="s">
        <v>26</v>
      </c>
      <c r="Q40" s="5" t="s">
        <v>26</v>
      </c>
      <c r="R40" s="5" t="s">
        <v>26</v>
      </c>
      <c r="S40" s="5" t="s">
        <v>26</v>
      </c>
      <c r="T40" s="5" t="s">
        <v>26</v>
      </c>
      <c r="U40" s="5" t="s">
        <v>26</v>
      </c>
      <c r="V40" s="5" t="s">
        <v>26</v>
      </c>
      <c r="W40" s="5" t="s">
        <v>26</v>
      </c>
      <c r="X40" s="5" t="s">
        <v>26</v>
      </c>
      <c r="Y40" s="5" t="s">
        <v>26</v>
      </c>
      <c r="Z40" s="5" t="s">
        <v>26</v>
      </c>
    </row>
    <row r="41" spans="1:26" ht="15.75" thickBot="1" x14ac:dyDescent="0.3">
      <c r="A41" s="4" t="s">
        <v>31</v>
      </c>
      <c r="B41" s="5" t="s">
        <v>67</v>
      </c>
      <c r="C41" s="5">
        <v>102</v>
      </c>
      <c r="D41" s="5">
        <v>7.5</v>
      </c>
      <c r="E41" s="5">
        <v>84</v>
      </c>
      <c r="F41" s="5">
        <v>111</v>
      </c>
      <c r="G41" s="5">
        <v>11</v>
      </c>
      <c r="H41" s="5">
        <v>3</v>
      </c>
      <c r="I41" s="5">
        <v>185</v>
      </c>
      <c r="J41" s="5">
        <v>180</v>
      </c>
      <c r="K41" s="5">
        <v>54</v>
      </c>
      <c r="L41" s="5">
        <v>0.1</v>
      </c>
      <c r="M41" s="5">
        <v>0.8</v>
      </c>
      <c r="N41" s="5" t="s">
        <v>26</v>
      </c>
      <c r="O41" s="5">
        <v>0.1</v>
      </c>
      <c r="P41" s="5" t="s">
        <v>26</v>
      </c>
      <c r="Q41" s="5" t="s">
        <v>26</v>
      </c>
      <c r="R41" s="5" t="s">
        <v>26</v>
      </c>
      <c r="S41" s="5" t="s">
        <v>26</v>
      </c>
      <c r="T41" s="5" t="s">
        <v>26</v>
      </c>
      <c r="U41" s="5" t="s">
        <v>26</v>
      </c>
      <c r="V41" s="5" t="s">
        <v>26</v>
      </c>
      <c r="W41" s="5" t="s">
        <v>26</v>
      </c>
      <c r="X41" s="5" t="s">
        <v>26</v>
      </c>
      <c r="Y41" s="5" t="s">
        <v>26</v>
      </c>
      <c r="Z41" s="5" t="s">
        <v>26</v>
      </c>
    </row>
    <row r="42" spans="1:26" ht="15.75" thickBot="1" x14ac:dyDescent="0.3">
      <c r="A42" s="4" t="s">
        <v>31</v>
      </c>
      <c r="B42" s="5" t="s">
        <v>68</v>
      </c>
      <c r="C42" s="5">
        <v>98</v>
      </c>
      <c r="D42" s="5">
        <v>7.8</v>
      </c>
      <c r="E42" s="5">
        <v>78</v>
      </c>
      <c r="F42" s="5">
        <v>111</v>
      </c>
      <c r="G42" s="5">
        <v>11</v>
      </c>
      <c r="H42" s="5">
        <v>3</v>
      </c>
      <c r="I42" s="5">
        <v>180</v>
      </c>
      <c r="J42" s="5">
        <v>180</v>
      </c>
      <c r="K42" s="5">
        <v>52</v>
      </c>
      <c r="L42" s="5">
        <v>0.1</v>
      </c>
      <c r="M42" s="5">
        <v>1.6</v>
      </c>
      <c r="N42" s="5" t="s">
        <v>26</v>
      </c>
      <c r="O42" s="5">
        <v>0.1</v>
      </c>
      <c r="P42" s="5" t="s">
        <v>26</v>
      </c>
      <c r="Q42" s="5" t="s">
        <v>26</v>
      </c>
      <c r="R42" s="5" t="s">
        <v>26</v>
      </c>
      <c r="S42" s="5" t="s">
        <v>26</v>
      </c>
      <c r="T42" s="5" t="s">
        <v>26</v>
      </c>
      <c r="U42" s="5" t="s">
        <v>26</v>
      </c>
      <c r="V42" s="5" t="s">
        <v>26</v>
      </c>
      <c r="W42" s="5" t="s">
        <v>26</v>
      </c>
      <c r="X42" s="5" t="s">
        <v>26</v>
      </c>
      <c r="Y42" s="5" t="s">
        <v>26</v>
      </c>
      <c r="Z42" s="5" t="s">
        <v>26</v>
      </c>
    </row>
    <row r="43" spans="1:26" ht="15.75" thickBot="1" x14ac:dyDescent="0.3">
      <c r="A43" s="4" t="s">
        <v>31</v>
      </c>
      <c r="B43" s="5" t="s">
        <v>69</v>
      </c>
      <c r="C43" s="5">
        <v>100</v>
      </c>
      <c r="D43" s="5">
        <v>7.5</v>
      </c>
      <c r="E43" s="5">
        <v>79</v>
      </c>
      <c r="F43" s="5">
        <v>116</v>
      </c>
      <c r="G43" s="5">
        <v>12</v>
      </c>
      <c r="H43" s="5">
        <v>3</v>
      </c>
      <c r="I43" s="5">
        <v>190</v>
      </c>
      <c r="J43" s="5">
        <v>190</v>
      </c>
      <c r="K43" s="5">
        <v>49</v>
      </c>
      <c r="L43" s="5">
        <v>0.1</v>
      </c>
      <c r="M43" s="5">
        <v>8.1999999999999993</v>
      </c>
      <c r="N43" s="5" t="s">
        <v>26</v>
      </c>
      <c r="O43" s="5">
        <v>0.1</v>
      </c>
      <c r="P43" s="5" t="s">
        <v>26</v>
      </c>
      <c r="Q43" s="5" t="s">
        <v>26</v>
      </c>
      <c r="R43" s="5" t="s">
        <v>26</v>
      </c>
      <c r="S43" s="5" t="s">
        <v>26</v>
      </c>
      <c r="T43" s="5" t="s">
        <v>26</v>
      </c>
      <c r="U43" s="5" t="s">
        <v>26</v>
      </c>
      <c r="V43" s="5" t="s">
        <v>26</v>
      </c>
      <c r="W43" s="5" t="s">
        <v>26</v>
      </c>
      <c r="X43" s="5" t="s">
        <v>26</v>
      </c>
      <c r="Y43" s="5" t="s">
        <v>26</v>
      </c>
      <c r="Z43" s="5" t="s">
        <v>26</v>
      </c>
    </row>
    <row r="44" spans="1:26" ht="15.75" thickBot="1" x14ac:dyDescent="0.3">
      <c r="A44" s="4" t="s">
        <v>31</v>
      </c>
      <c r="B44" s="5" t="s">
        <v>70</v>
      </c>
      <c r="C44" s="5">
        <v>100</v>
      </c>
      <c r="D44" s="5">
        <v>7.9</v>
      </c>
      <c r="E44" s="5">
        <v>90</v>
      </c>
      <c r="F44" s="5">
        <v>111</v>
      </c>
      <c r="G44" s="5">
        <v>11</v>
      </c>
      <c r="H44" s="5">
        <v>3</v>
      </c>
      <c r="I44" s="5">
        <v>72</v>
      </c>
      <c r="J44" s="5">
        <v>190</v>
      </c>
      <c r="K44" s="5">
        <v>56</v>
      </c>
      <c r="L44" s="5">
        <v>0.5</v>
      </c>
      <c r="M44" s="5">
        <v>0.1</v>
      </c>
      <c r="N44" s="5" t="s">
        <v>26</v>
      </c>
      <c r="O44" s="5">
        <v>0.1</v>
      </c>
      <c r="P44" s="5" t="s">
        <v>26</v>
      </c>
      <c r="Q44" s="5" t="s">
        <v>26</v>
      </c>
      <c r="R44" s="5" t="s">
        <v>26</v>
      </c>
      <c r="S44" s="5" t="s">
        <v>26</v>
      </c>
      <c r="T44" s="5" t="s">
        <v>26</v>
      </c>
      <c r="U44" s="5" t="s">
        <v>26</v>
      </c>
      <c r="V44" s="5" t="s">
        <v>26</v>
      </c>
      <c r="W44" s="5" t="s">
        <v>26</v>
      </c>
      <c r="X44" s="5" t="s">
        <v>26</v>
      </c>
      <c r="Y44" s="5" t="s">
        <v>26</v>
      </c>
      <c r="Z44" s="5" t="s">
        <v>26</v>
      </c>
    </row>
    <row r="45" spans="1:26" ht="15.75" thickBot="1" x14ac:dyDescent="0.3">
      <c r="A45" s="4" t="s">
        <v>31</v>
      </c>
      <c r="B45" s="5" t="s">
        <v>71</v>
      </c>
      <c r="C45" s="5">
        <v>102</v>
      </c>
      <c r="D45" s="5">
        <v>7.6</v>
      </c>
      <c r="E45" s="5">
        <v>86</v>
      </c>
      <c r="F45" s="5">
        <v>114</v>
      </c>
      <c r="G45" s="5">
        <v>12</v>
      </c>
      <c r="H45" s="5">
        <v>2</v>
      </c>
      <c r="I45" s="5">
        <v>85</v>
      </c>
      <c r="J45" s="5">
        <v>180</v>
      </c>
      <c r="K45" s="5">
        <v>53</v>
      </c>
      <c r="L45" s="5">
        <v>0.1</v>
      </c>
      <c r="M45" s="5">
        <v>0.1</v>
      </c>
      <c r="N45" s="5" t="s">
        <v>26</v>
      </c>
      <c r="O45" s="5">
        <v>0.1</v>
      </c>
      <c r="P45" s="5" t="s">
        <v>26</v>
      </c>
      <c r="Q45" s="5" t="s">
        <v>26</v>
      </c>
      <c r="R45" s="5" t="s">
        <v>26</v>
      </c>
      <c r="S45" s="5" t="s">
        <v>26</v>
      </c>
      <c r="T45" s="5" t="s">
        <v>26</v>
      </c>
      <c r="U45" s="5" t="s">
        <v>26</v>
      </c>
      <c r="V45" s="5" t="s">
        <v>26</v>
      </c>
      <c r="W45" s="5" t="s">
        <v>26</v>
      </c>
      <c r="X45" s="5" t="s">
        <v>26</v>
      </c>
      <c r="Y45" s="5" t="s">
        <v>26</v>
      </c>
      <c r="Z45" s="5" t="s">
        <v>26</v>
      </c>
    </row>
    <row r="46" spans="1:26" ht="15.75" thickBot="1" x14ac:dyDescent="0.3">
      <c r="A46" s="4" t="s">
        <v>31</v>
      </c>
      <c r="B46" s="5" t="s">
        <v>72</v>
      </c>
      <c r="C46" s="5">
        <v>101</v>
      </c>
      <c r="D46" s="5">
        <v>8</v>
      </c>
      <c r="E46" s="5">
        <v>80</v>
      </c>
      <c r="F46" s="5">
        <v>119</v>
      </c>
      <c r="G46" s="5">
        <v>11</v>
      </c>
      <c r="H46" s="5">
        <v>2</v>
      </c>
      <c r="I46" s="5">
        <v>180</v>
      </c>
      <c r="J46" s="5">
        <v>190</v>
      </c>
      <c r="K46" s="5">
        <v>57</v>
      </c>
      <c r="L46" s="5">
        <v>0.1</v>
      </c>
      <c r="M46" s="5">
        <v>0.3</v>
      </c>
      <c r="N46" s="5" t="s">
        <v>26</v>
      </c>
      <c r="O46" s="5">
        <v>0.1</v>
      </c>
      <c r="P46" s="5" t="s">
        <v>26</v>
      </c>
      <c r="Q46" s="5" t="s">
        <v>26</v>
      </c>
      <c r="R46" s="5" t="s">
        <v>26</v>
      </c>
      <c r="S46" s="5" t="s">
        <v>26</v>
      </c>
      <c r="T46" s="5" t="s">
        <v>26</v>
      </c>
      <c r="U46" s="5" t="s">
        <v>26</v>
      </c>
      <c r="V46" s="5" t="s">
        <v>26</v>
      </c>
      <c r="W46" s="5" t="s">
        <v>26</v>
      </c>
      <c r="X46" s="5" t="s">
        <v>26</v>
      </c>
      <c r="Y46" s="5" t="s">
        <v>26</v>
      </c>
      <c r="Z46" s="5" t="s">
        <v>26</v>
      </c>
    </row>
    <row r="47" spans="1:26" ht="15.75" thickBot="1" x14ac:dyDescent="0.3">
      <c r="A47" s="4" t="s">
        <v>31</v>
      </c>
      <c r="B47" s="5" t="s">
        <v>73</v>
      </c>
      <c r="C47" s="5">
        <v>101</v>
      </c>
      <c r="D47" s="5">
        <v>7.5</v>
      </c>
      <c r="E47" s="5">
        <v>82</v>
      </c>
      <c r="F47" s="5">
        <v>114</v>
      </c>
      <c r="G47" s="5">
        <v>11</v>
      </c>
      <c r="H47" s="5">
        <v>2</v>
      </c>
      <c r="I47" s="5">
        <v>180</v>
      </c>
      <c r="J47" s="5">
        <v>185</v>
      </c>
      <c r="K47" s="5">
        <v>55</v>
      </c>
      <c r="L47" s="5">
        <v>0.1</v>
      </c>
      <c r="M47" s="5">
        <v>0.1</v>
      </c>
      <c r="N47" s="5" t="s">
        <v>26</v>
      </c>
      <c r="O47" s="5">
        <v>0.1</v>
      </c>
      <c r="P47" s="5" t="s">
        <v>26</v>
      </c>
      <c r="Q47" s="5" t="s">
        <v>26</v>
      </c>
      <c r="R47" s="5" t="s">
        <v>26</v>
      </c>
      <c r="S47" s="5" t="s">
        <v>26</v>
      </c>
      <c r="T47" s="5" t="s">
        <v>26</v>
      </c>
      <c r="U47" s="5" t="s">
        <v>26</v>
      </c>
      <c r="V47" s="5" t="s">
        <v>26</v>
      </c>
      <c r="W47" s="5" t="s">
        <v>26</v>
      </c>
      <c r="X47" s="5" t="s">
        <v>26</v>
      </c>
      <c r="Y47" s="5" t="s">
        <v>26</v>
      </c>
      <c r="Z47" s="5" t="s">
        <v>26</v>
      </c>
    </row>
    <row r="48" spans="1:26" ht="15.75" thickBot="1" x14ac:dyDescent="0.3">
      <c r="A48" s="4" t="s">
        <v>31</v>
      </c>
      <c r="B48" s="5" t="s">
        <v>74</v>
      </c>
      <c r="C48" s="5">
        <v>105</v>
      </c>
      <c r="D48" s="5">
        <v>7.7</v>
      </c>
      <c r="E48" s="5">
        <v>72</v>
      </c>
      <c r="F48" s="5">
        <v>121</v>
      </c>
      <c r="G48" s="5">
        <v>11</v>
      </c>
      <c r="H48" s="5">
        <v>3</v>
      </c>
      <c r="I48" s="5">
        <v>183</v>
      </c>
      <c r="J48" s="5">
        <v>193</v>
      </c>
      <c r="K48" s="5">
        <v>50</v>
      </c>
      <c r="L48" s="5">
        <v>0.1</v>
      </c>
      <c r="M48" s="5">
        <v>0.1</v>
      </c>
      <c r="N48" s="5" t="s">
        <v>26</v>
      </c>
      <c r="O48" s="5">
        <v>0.1</v>
      </c>
      <c r="P48" s="5" t="s">
        <v>26</v>
      </c>
      <c r="Q48" s="5" t="s">
        <v>26</v>
      </c>
      <c r="R48" s="5" t="s">
        <v>26</v>
      </c>
      <c r="S48" s="5" t="s">
        <v>26</v>
      </c>
      <c r="T48" s="5" t="s">
        <v>26</v>
      </c>
      <c r="U48" s="5" t="s">
        <v>26</v>
      </c>
      <c r="V48" s="5" t="s">
        <v>26</v>
      </c>
      <c r="W48" s="5" t="s">
        <v>26</v>
      </c>
      <c r="X48" s="5" t="s">
        <v>26</v>
      </c>
      <c r="Y48" s="5" t="s">
        <v>26</v>
      </c>
      <c r="Z48" s="5" t="s">
        <v>26</v>
      </c>
    </row>
    <row r="49" spans="1:26" ht="15.75" thickBot="1" x14ac:dyDescent="0.3">
      <c r="A49" s="4" t="s">
        <v>31</v>
      </c>
      <c r="B49" s="5" t="s">
        <v>75</v>
      </c>
      <c r="C49" s="5">
        <v>101</v>
      </c>
      <c r="D49" s="5">
        <v>7.7</v>
      </c>
      <c r="E49" s="5">
        <v>84</v>
      </c>
      <c r="F49" s="5">
        <v>120</v>
      </c>
      <c r="G49" s="5">
        <v>11</v>
      </c>
      <c r="H49" s="5">
        <v>3</v>
      </c>
      <c r="I49" s="5">
        <v>185</v>
      </c>
      <c r="J49" s="5">
        <v>190</v>
      </c>
      <c r="K49" s="5">
        <v>45</v>
      </c>
      <c r="L49" s="5" t="s">
        <v>26</v>
      </c>
      <c r="M49" s="5">
        <v>0.2</v>
      </c>
      <c r="N49" s="5" t="s">
        <v>26</v>
      </c>
      <c r="O49" s="5" t="s">
        <v>26</v>
      </c>
      <c r="P49" s="5" t="s">
        <v>26</v>
      </c>
      <c r="Q49" s="5" t="s">
        <v>26</v>
      </c>
      <c r="R49" s="5" t="s">
        <v>26</v>
      </c>
      <c r="S49" s="5" t="s">
        <v>26</v>
      </c>
      <c r="T49" s="5" t="s">
        <v>26</v>
      </c>
      <c r="U49" s="5" t="s">
        <v>26</v>
      </c>
      <c r="V49" s="5" t="s">
        <v>26</v>
      </c>
      <c r="W49" s="5" t="s">
        <v>26</v>
      </c>
      <c r="X49" s="5" t="s">
        <v>26</v>
      </c>
      <c r="Y49" s="5" t="s">
        <v>26</v>
      </c>
      <c r="Z49" s="5" t="s">
        <v>26</v>
      </c>
    </row>
    <row r="50" spans="1:26" ht="15.75" thickBot="1" x14ac:dyDescent="0.3">
      <c r="A50" s="4" t="s">
        <v>31</v>
      </c>
      <c r="B50" s="5" t="s">
        <v>76</v>
      </c>
      <c r="C50" s="5">
        <v>100</v>
      </c>
      <c r="D50" s="5">
        <v>7.7</v>
      </c>
      <c r="E50" s="5">
        <v>59</v>
      </c>
      <c r="F50" s="5">
        <v>188</v>
      </c>
      <c r="G50" s="5">
        <v>10</v>
      </c>
      <c r="H50" s="5">
        <v>1</v>
      </c>
      <c r="I50" s="5">
        <v>180</v>
      </c>
      <c r="J50" s="5">
        <v>170</v>
      </c>
      <c r="K50" s="5">
        <v>53</v>
      </c>
      <c r="L50" s="5">
        <v>0.3</v>
      </c>
      <c r="M50" s="5">
        <v>0.1</v>
      </c>
      <c r="N50" s="5" t="s">
        <v>26</v>
      </c>
      <c r="O50" s="5">
        <v>0.1</v>
      </c>
      <c r="P50" s="5" t="s">
        <v>26</v>
      </c>
      <c r="Q50" s="5" t="s">
        <v>26</v>
      </c>
      <c r="R50" s="5" t="s">
        <v>26</v>
      </c>
      <c r="S50" s="5" t="s">
        <v>26</v>
      </c>
      <c r="T50" s="5" t="s">
        <v>26</v>
      </c>
      <c r="U50" s="5" t="s">
        <v>26</v>
      </c>
      <c r="V50" s="5" t="s">
        <v>26</v>
      </c>
      <c r="W50" s="5" t="s">
        <v>26</v>
      </c>
      <c r="X50" s="5" t="s">
        <v>26</v>
      </c>
      <c r="Y50" s="5" t="s">
        <v>26</v>
      </c>
      <c r="Z50" s="5" t="s">
        <v>26</v>
      </c>
    </row>
    <row r="51" spans="1:26" ht="15.75" thickBot="1" x14ac:dyDescent="0.3">
      <c r="A51" s="4" t="s">
        <v>31</v>
      </c>
      <c r="B51" s="5" t="s">
        <v>77</v>
      </c>
      <c r="C51" s="5">
        <v>96</v>
      </c>
      <c r="D51" s="5">
        <v>7.7</v>
      </c>
      <c r="E51" s="5">
        <v>68</v>
      </c>
      <c r="F51" s="5">
        <v>57</v>
      </c>
      <c r="G51" s="5">
        <v>5</v>
      </c>
      <c r="H51" s="5">
        <v>1</v>
      </c>
      <c r="I51" s="5">
        <v>180</v>
      </c>
      <c r="J51" s="5">
        <v>180</v>
      </c>
      <c r="K51" s="5">
        <v>46</v>
      </c>
      <c r="L51" s="5">
        <v>0.1</v>
      </c>
      <c r="M51" s="5">
        <v>2.5</v>
      </c>
      <c r="N51" s="5" t="s">
        <v>26</v>
      </c>
      <c r="O51" s="5">
        <v>0.1</v>
      </c>
      <c r="P51" s="5" t="s">
        <v>26</v>
      </c>
      <c r="Q51" s="5" t="s">
        <v>26</v>
      </c>
      <c r="R51" s="5" t="s">
        <v>26</v>
      </c>
      <c r="S51" s="5" t="s">
        <v>26</v>
      </c>
      <c r="T51" s="5" t="s">
        <v>26</v>
      </c>
      <c r="U51" s="5" t="s">
        <v>26</v>
      </c>
      <c r="V51" s="5" t="s">
        <v>26</v>
      </c>
      <c r="W51" s="5" t="s">
        <v>26</v>
      </c>
      <c r="X51" s="5" t="s">
        <v>26</v>
      </c>
      <c r="Y51" s="5" t="s">
        <v>26</v>
      </c>
      <c r="Z51" s="5" t="s">
        <v>26</v>
      </c>
    </row>
    <row r="52" spans="1:26" ht="15.75" thickBot="1" x14ac:dyDescent="0.3">
      <c r="A52" s="4" t="s">
        <v>31</v>
      </c>
      <c r="B52" s="5" t="s">
        <v>78</v>
      </c>
      <c r="C52" s="5">
        <v>92</v>
      </c>
      <c r="D52" s="5">
        <v>7.7</v>
      </c>
      <c r="E52" s="5">
        <v>71</v>
      </c>
      <c r="F52" s="5">
        <v>128</v>
      </c>
      <c r="G52" s="5">
        <v>10</v>
      </c>
      <c r="H52" s="5">
        <v>2</v>
      </c>
      <c r="I52" s="5">
        <v>170</v>
      </c>
      <c r="J52" s="5">
        <v>180</v>
      </c>
      <c r="K52" s="5">
        <v>34</v>
      </c>
      <c r="L52" s="5">
        <v>0.2</v>
      </c>
      <c r="M52" s="5">
        <v>0.1</v>
      </c>
      <c r="N52" s="5" t="s">
        <v>26</v>
      </c>
      <c r="O52" s="5">
        <v>0.1</v>
      </c>
      <c r="P52" s="5" t="s">
        <v>26</v>
      </c>
      <c r="Q52" s="5" t="s">
        <v>26</v>
      </c>
      <c r="R52" s="5" t="s">
        <v>26</v>
      </c>
      <c r="S52" s="5" t="s">
        <v>26</v>
      </c>
      <c r="T52" s="5" t="s">
        <v>26</v>
      </c>
      <c r="U52" s="5" t="s">
        <v>26</v>
      </c>
      <c r="V52" s="5" t="s">
        <v>26</v>
      </c>
      <c r="W52" s="5" t="s">
        <v>26</v>
      </c>
      <c r="X52" s="5" t="s">
        <v>26</v>
      </c>
      <c r="Y52" s="5" t="s">
        <v>26</v>
      </c>
      <c r="Z52" s="5" t="s">
        <v>26</v>
      </c>
    </row>
    <row r="53" spans="1:26" ht="15.75" thickBot="1" x14ac:dyDescent="0.3">
      <c r="A53" s="4" t="s">
        <v>31</v>
      </c>
      <c r="B53" s="5" t="s">
        <v>79</v>
      </c>
      <c r="C53" s="5">
        <v>99</v>
      </c>
      <c r="D53" s="5">
        <v>7.5</v>
      </c>
      <c r="E53" s="5">
        <v>71</v>
      </c>
      <c r="F53" s="5">
        <v>125</v>
      </c>
      <c r="G53" s="5">
        <v>10</v>
      </c>
      <c r="H53" s="5">
        <v>2</v>
      </c>
      <c r="I53" s="5">
        <v>180</v>
      </c>
      <c r="J53" s="5">
        <v>180</v>
      </c>
      <c r="K53" s="5">
        <v>58</v>
      </c>
      <c r="L53" s="5">
        <v>0.1</v>
      </c>
      <c r="M53" s="5">
        <v>0.4</v>
      </c>
      <c r="N53" s="5" t="s">
        <v>26</v>
      </c>
      <c r="O53" s="5">
        <v>0.1</v>
      </c>
      <c r="P53" s="5" t="s">
        <v>26</v>
      </c>
      <c r="Q53" s="5" t="s">
        <v>26</v>
      </c>
      <c r="R53" s="5" t="s">
        <v>26</v>
      </c>
      <c r="S53" s="5" t="s">
        <v>26</v>
      </c>
      <c r="T53" s="5" t="s">
        <v>26</v>
      </c>
      <c r="U53" s="5" t="s">
        <v>26</v>
      </c>
      <c r="V53" s="5" t="s">
        <v>26</v>
      </c>
      <c r="W53" s="5" t="s">
        <v>26</v>
      </c>
      <c r="X53" s="5" t="s">
        <v>26</v>
      </c>
      <c r="Y53" s="5" t="s">
        <v>26</v>
      </c>
      <c r="Z53" s="5" t="s">
        <v>26</v>
      </c>
    </row>
    <row r="54" spans="1:26" ht="15.75" thickBot="1" x14ac:dyDescent="0.3">
      <c r="A54" s="4" t="s">
        <v>31</v>
      </c>
      <c r="B54" s="5" t="s">
        <v>80</v>
      </c>
      <c r="C54" s="5">
        <v>100</v>
      </c>
      <c r="D54" s="5">
        <v>7.7</v>
      </c>
      <c r="E54" s="5">
        <v>79</v>
      </c>
      <c r="F54" s="5">
        <v>129</v>
      </c>
      <c r="G54" s="5">
        <v>10</v>
      </c>
      <c r="H54" s="5">
        <v>3</v>
      </c>
      <c r="I54" s="5">
        <v>180</v>
      </c>
      <c r="J54" s="5">
        <v>180</v>
      </c>
      <c r="K54" s="5">
        <v>58</v>
      </c>
      <c r="L54" s="5">
        <v>0.2</v>
      </c>
      <c r="M54" s="5">
        <v>0.2</v>
      </c>
      <c r="N54" s="5" t="s">
        <v>26</v>
      </c>
      <c r="O54" s="5">
        <v>0.13</v>
      </c>
      <c r="P54" s="5" t="s">
        <v>26</v>
      </c>
      <c r="Q54" s="5" t="s">
        <v>26</v>
      </c>
      <c r="R54" s="5" t="s">
        <v>26</v>
      </c>
      <c r="S54" s="5" t="s">
        <v>26</v>
      </c>
      <c r="T54" s="5" t="s">
        <v>26</v>
      </c>
      <c r="U54" s="5" t="s">
        <v>26</v>
      </c>
      <c r="V54" s="5" t="s">
        <v>26</v>
      </c>
      <c r="W54" s="5" t="s">
        <v>26</v>
      </c>
      <c r="X54" s="5" t="s">
        <v>26</v>
      </c>
      <c r="Y54" s="5" t="s">
        <v>26</v>
      </c>
      <c r="Z54" s="5" t="s">
        <v>26</v>
      </c>
    </row>
    <row r="55" spans="1:26" ht="15.75" thickBot="1" x14ac:dyDescent="0.3">
      <c r="A55" s="4" t="s">
        <v>81</v>
      </c>
      <c r="B55" s="5" t="s">
        <v>82</v>
      </c>
      <c r="C55" s="5">
        <v>107</v>
      </c>
      <c r="D55" s="5">
        <v>7.2</v>
      </c>
      <c r="E55" s="5">
        <v>75</v>
      </c>
      <c r="F55" s="5">
        <v>124</v>
      </c>
      <c r="G55" s="5">
        <v>10</v>
      </c>
      <c r="H55" s="5">
        <v>2</v>
      </c>
      <c r="I55" s="5">
        <v>188</v>
      </c>
      <c r="J55" s="5">
        <v>179</v>
      </c>
      <c r="K55" s="5">
        <v>59</v>
      </c>
      <c r="L55" s="5">
        <v>0.02</v>
      </c>
      <c r="M55" s="5">
        <v>0.1</v>
      </c>
      <c r="N55" s="5" t="s">
        <v>26</v>
      </c>
      <c r="O55" s="5">
        <v>0.02</v>
      </c>
      <c r="P55" s="5" t="s">
        <v>26</v>
      </c>
      <c r="Q55" s="5" t="s">
        <v>26</v>
      </c>
      <c r="R55" s="5" t="s">
        <v>26</v>
      </c>
      <c r="S55" s="5" t="s">
        <v>26</v>
      </c>
      <c r="T55" s="5">
        <v>0.02</v>
      </c>
      <c r="U55" s="5" t="s">
        <v>26</v>
      </c>
      <c r="V55" s="5" t="s">
        <v>26</v>
      </c>
      <c r="W55" s="5" t="s">
        <v>26</v>
      </c>
      <c r="X55" s="5" t="s">
        <v>26</v>
      </c>
      <c r="Y55" s="5" t="s">
        <v>26</v>
      </c>
      <c r="Z55" s="5" t="s">
        <v>26</v>
      </c>
    </row>
    <row r="56" spans="1:26" ht="15.75" thickBot="1" x14ac:dyDescent="0.3">
      <c r="A56" s="4" t="s">
        <v>31</v>
      </c>
      <c r="B56" s="5" t="s">
        <v>83</v>
      </c>
      <c r="C56" s="5">
        <v>100</v>
      </c>
      <c r="D56" s="5">
        <v>7.5</v>
      </c>
      <c r="E56" s="5">
        <v>73</v>
      </c>
      <c r="F56" s="5">
        <v>119</v>
      </c>
      <c r="G56" s="5">
        <v>9</v>
      </c>
      <c r="H56" s="5">
        <v>2</v>
      </c>
      <c r="I56" s="5">
        <v>215</v>
      </c>
      <c r="J56" s="5">
        <v>190</v>
      </c>
      <c r="K56" s="5">
        <v>57</v>
      </c>
      <c r="L56" s="5">
        <v>0.4</v>
      </c>
      <c r="M56" s="5">
        <v>0.1</v>
      </c>
      <c r="N56" s="5" t="s">
        <v>26</v>
      </c>
      <c r="O56" s="5">
        <v>0.1</v>
      </c>
      <c r="P56" s="5" t="s">
        <v>26</v>
      </c>
      <c r="Q56" s="5" t="s">
        <v>26</v>
      </c>
      <c r="R56" s="5" t="s">
        <v>26</v>
      </c>
      <c r="S56" s="5" t="s">
        <v>26</v>
      </c>
      <c r="T56" s="5" t="s">
        <v>26</v>
      </c>
      <c r="U56" s="5" t="s">
        <v>26</v>
      </c>
      <c r="V56" s="5" t="s">
        <v>26</v>
      </c>
      <c r="W56" s="5" t="s">
        <v>26</v>
      </c>
      <c r="X56" s="5" t="s">
        <v>26</v>
      </c>
      <c r="Y56" s="5" t="s">
        <v>26</v>
      </c>
      <c r="Z56" s="5" t="s">
        <v>26</v>
      </c>
    </row>
    <row r="57" spans="1:26" ht="15.75" thickBot="1" x14ac:dyDescent="0.3">
      <c r="A57" s="4" t="s">
        <v>31</v>
      </c>
      <c r="B57" s="5" t="s">
        <v>84</v>
      </c>
      <c r="C57" s="5">
        <v>92</v>
      </c>
      <c r="D57" s="5">
        <v>7.5</v>
      </c>
      <c r="E57" s="5">
        <v>70</v>
      </c>
      <c r="F57" s="5">
        <v>117</v>
      </c>
      <c r="G57" s="5">
        <v>9</v>
      </c>
      <c r="H57" s="5">
        <v>3</v>
      </c>
      <c r="I57" s="5">
        <v>165</v>
      </c>
      <c r="J57" s="5">
        <v>165</v>
      </c>
      <c r="K57" s="5">
        <v>84</v>
      </c>
      <c r="L57" s="5">
        <v>0.4</v>
      </c>
      <c r="M57" s="5">
        <v>0.2</v>
      </c>
      <c r="N57" s="5" t="s">
        <v>26</v>
      </c>
      <c r="O57" s="5">
        <v>0.1</v>
      </c>
      <c r="P57" s="5" t="s">
        <v>26</v>
      </c>
      <c r="Q57" s="5" t="s">
        <v>26</v>
      </c>
      <c r="R57" s="5" t="s">
        <v>26</v>
      </c>
      <c r="S57" s="5" t="s">
        <v>26</v>
      </c>
      <c r="T57" s="5" t="s">
        <v>26</v>
      </c>
      <c r="U57" s="5" t="s">
        <v>26</v>
      </c>
      <c r="V57" s="5" t="s">
        <v>26</v>
      </c>
      <c r="W57" s="5" t="s">
        <v>26</v>
      </c>
      <c r="X57" s="5" t="s">
        <v>26</v>
      </c>
      <c r="Y57" s="5" t="s">
        <v>26</v>
      </c>
      <c r="Z57" s="5" t="s">
        <v>26</v>
      </c>
    </row>
    <row r="58" spans="1:26" ht="15.75" thickBot="1" x14ac:dyDescent="0.3">
      <c r="A58" s="4" t="s">
        <v>31</v>
      </c>
      <c r="B58" s="5" t="s">
        <v>85</v>
      </c>
      <c r="C58" s="5">
        <v>103</v>
      </c>
      <c r="D58" s="5">
        <v>7.6</v>
      </c>
      <c r="E58" s="5">
        <v>79</v>
      </c>
      <c r="F58" s="5">
        <v>117</v>
      </c>
      <c r="G58" s="5">
        <v>9</v>
      </c>
      <c r="H58" s="5">
        <v>3</v>
      </c>
      <c r="I58" s="5">
        <v>165</v>
      </c>
      <c r="J58" s="5">
        <v>175</v>
      </c>
      <c r="K58" s="5">
        <v>61</v>
      </c>
      <c r="L58" s="5">
        <v>0.1</v>
      </c>
      <c r="M58" s="5">
        <v>0.1</v>
      </c>
      <c r="N58" s="5" t="s">
        <v>26</v>
      </c>
      <c r="O58" s="5">
        <v>0.1</v>
      </c>
      <c r="P58" s="5" t="s">
        <v>26</v>
      </c>
      <c r="Q58" s="5" t="s">
        <v>26</v>
      </c>
      <c r="R58" s="5" t="s">
        <v>26</v>
      </c>
      <c r="S58" s="5" t="s">
        <v>26</v>
      </c>
      <c r="T58" s="5" t="s">
        <v>26</v>
      </c>
      <c r="U58" s="5" t="s">
        <v>26</v>
      </c>
      <c r="V58" s="5" t="s">
        <v>26</v>
      </c>
      <c r="W58" s="5" t="s">
        <v>26</v>
      </c>
      <c r="X58" s="5" t="s">
        <v>26</v>
      </c>
      <c r="Y58" s="5" t="s">
        <v>26</v>
      </c>
      <c r="Z58" s="5" t="s">
        <v>26</v>
      </c>
    </row>
    <row r="59" spans="1:26" ht="15.75" thickBot="1" x14ac:dyDescent="0.3">
      <c r="A59" s="4" t="s">
        <v>31</v>
      </c>
      <c r="B59" s="5" t="s">
        <v>86</v>
      </c>
      <c r="C59" s="5">
        <v>98</v>
      </c>
      <c r="D59" s="5">
        <v>8</v>
      </c>
      <c r="E59" s="5">
        <v>69</v>
      </c>
      <c r="F59" s="5">
        <v>112</v>
      </c>
      <c r="G59" s="5">
        <v>9</v>
      </c>
      <c r="H59" s="5">
        <v>2</v>
      </c>
      <c r="I59" s="5">
        <v>155</v>
      </c>
      <c r="J59" s="5">
        <v>180</v>
      </c>
      <c r="K59" s="5">
        <v>64</v>
      </c>
      <c r="L59" s="5">
        <v>0.2</v>
      </c>
      <c r="M59" s="5">
        <v>0.1</v>
      </c>
      <c r="N59" s="5" t="s">
        <v>26</v>
      </c>
      <c r="O59" s="5">
        <v>0.1</v>
      </c>
      <c r="P59" s="5" t="s">
        <v>26</v>
      </c>
      <c r="Q59" s="5" t="s">
        <v>26</v>
      </c>
      <c r="R59" s="5" t="s">
        <v>26</v>
      </c>
      <c r="S59" s="5" t="s">
        <v>26</v>
      </c>
      <c r="T59" s="5" t="s">
        <v>26</v>
      </c>
      <c r="U59" s="5" t="s">
        <v>26</v>
      </c>
      <c r="V59" s="5" t="s">
        <v>26</v>
      </c>
      <c r="W59" s="5" t="s">
        <v>26</v>
      </c>
      <c r="X59" s="5" t="s">
        <v>26</v>
      </c>
      <c r="Y59" s="5" t="s">
        <v>26</v>
      </c>
      <c r="Z59" s="5" t="s">
        <v>26</v>
      </c>
    </row>
    <row r="60" spans="1:26" ht="15.75" thickBot="1" x14ac:dyDescent="0.3">
      <c r="A60" s="4" t="s">
        <v>31</v>
      </c>
      <c r="B60" s="5" t="s">
        <v>87</v>
      </c>
      <c r="C60" s="5">
        <v>84</v>
      </c>
      <c r="D60" s="5">
        <v>7.5</v>
      </c>
      <c r="E60" s="5">
        <v>62</v>
      </c>
      <c r="F60" s="5">
        <v>97</v>
      </c>
      <c r="G60" s="5">
        <v>8</v>
      </c>
      <c r="H60" s="5">
        <v>3</v>
      </c>
      <c r="I60" s="5">
        <v>150</v>
      </c>
      <c r="J60" s="5">
        <v>165</v>
      </c>
      <c r="K60" s="5">
        <v>52</v>
      </c>
      <c r="L60" s="5">
        <v>0.5</v>
      </c>
      <c r="M60" s="5">
        <v>0.1</v>
      </c>
      <c r="N60" s="5" t="s">
        <v>26</v>
      </c>
      <c r="O60" s="5">
        <v>0.1</v>
      </c>
      <c r="P60" s="5" t="s">
        <v>26</v>
      </c>
      <c r="Q60" s="5" t="s">
        <v>26</v>
      </c>
      <c r="R60" s="5" t="s">
        <v>26</v>
      </c>
      <c r="S60" s="5" t="s">
        <v>26</v>
      </c>
      <c r="T60" s="5" t="s">
        <v>26</v>
      </c>
      <c r="U60" s="5" t="s">
        <v>26</v>
      </c>
      <c r="V60" s="5" t="s">
        <v>26</v>
      </c>
      <c r="W60" s="5" t="s">
        <v>26</v>
      </c>
      <c r="X60" s="5" t="s">
        <v>26</v>
      </c>
      <c r="Y60" s="5" t="s">
        <v>26</v>
      </c>
      <c r="Z60" s="5" t="s">
        <v>26</v>
      </c>
    </row>
    <row r="61" spans="1:26" ht="15.75" thickBot="1" x14ac:dyDescent="0.3">
      <c r="A61" s="4" t="s">
        <v>31</v>
      </c>
      <c r="B61" s="5" t="s">
        <v>88</v>
      </c>
      <c r="C61" s="5">
        <v>90</v>
      </c>
      <c r="D61" s="5">
        <v>7.8</v>
      </c>
      <c r="E61" s="5">
        <v>66</v>
      </c>
      <c r="F61" s="5">
        <v>103</v>
      </c>
      <c r="G61" s="5">
        <v>9</v>
      </c>
      <c r="H61" s="5">
        <v>3</v>
      </c>
      <c r="I61" s="5">
        <v>155</v>
      </c>
      <c r="J61" s="5">
        <v>170</v>
      </c>
      <c r="K61" s="5">
        <v>43</v>
      </c>
      <c r="L61" s="5">
        <v>0.6</v>
      </c>
      <c r="M61" s="5">
        <v>3.2</v>
      </c>
      <c r="N61" s="5" t="s">
        <v>26</v>
      </c>
      <c r="O61" s="5">
        <v>0.1</v>
      </c>
      <c r="P61" s="5" t="s">
        <v>26</v>
      </c>
      <c r="Q61" s="5" t="s">
        <v>26</v>
      </c>
      <c r="R61" s="5" t="s">
        <v>26</v>
      </c>
      <c r="S61" s="5" t="s">
        <v>26</v>
      </c>
      <c r="T61" s="5" t="s">
        <v>26</v>
      </c>
      <c r="U61" s="5" t="s">
        <v>26</v>
      </c>
      <c r="V61" s="5" t="s">
        <v>26</v>
      </c>
      <c r="W61" s="5" t="s">
        <v>26</v>
      </c>
      <c r="X61" s="5" t="s">
        <v>26</v>
      </c>
      <c r="Y61" s="5" t="s">
        <v>26</v>
      </c>
      <c r="Z61" s="5" t="s">
        <v>26</v>
      </c>
    </row>
    <row r="62" spans="1:26" ht="15.75" thickBot="1" x14ac:dyDescent="0.3">
      <c r="A62" s="4" t="s">
        <v>31</v>
      </c>
      <c r="B62" s="5" t="s">
        <v>89</v>
      </c>
      <c r="C62" s="5">
        <v>90</v>
      </c>
      <c r="D62" s="5">
        <v>7.6</v>
      </c>
      <c r="E62" s="5">
        <v>67</v>
      </c>
      <c r="F62" s="5">
        <v>95</v>
      </c>
      <c r="G62" s="5">
        <v>9</v>
      </c>
      <c r="H62" s="5">
        <v>4</v>
      </c>
      <c r="I62" s="5">
        <v>150</v>
      </c>
      <c r="J62" s="5">
        <v>160</v>
      </c>
      <c r="K62" s="5">
        <v>56</v>
      </c>
      <c r="L62" s="5">
        <v>0.3</v>
      </c>
      <c r="M62" s="5">
        <v>3.5</v>
      </c>
      <c r="N62" s="5" t="s">
        <v>26</v>
      </c>
      <c r="O62" s="5">
        <v>0.5</v>
      </c>
      <c r="P62" s="5" t="s">
        <v>26</v>
      </c>
      <c r="Q62" s="5" t="s">
        <v>26</v>
      </c>
      <c r="R62" s="5" t="s">
        <v>26</v>
      </c>
      <c r="S62" s="5" t="s">
        <v>26</v>
      </c>
      <c r="T62" s="5" t="s">
        <v>26</v>
      </c>
      <c r="U62" s="5" t="s">
        <v>26</v>
      </c>
      <c r="V62" s="5" t="s">
        <v>26</v>
      </c>
      <c r="W62" s="5" t="s">
        <v>26</v>
      </c>
      <c r="X62" s="5" t="s">
        <v>26</v>
      </c>
      <c r="Y62" s="5" t="s">
        <v>26</v>
      </c>
      <c r="Z62" s="5" t="s">
        <v>26</v>
      </c>
    </row>
    <row r="63" spans="1:26" ht="15.75" thickBot="1" x14ac:dyDescent="0.3">
      <c r="A63" s="4" t="s">
        <v>31</v>
      </c>
      <c r="B63" s="5" t="s">
        <v>90</v>
      </c>
      <c r="C63" s="5">
        <v>87</v>
      </c>
      <c r="D63" s="5">
        <v>7.5</v>
      </c>
      <c r="E63" s="5">
        <v>62</v>
      </c>
      <c r="F63" s="5">
        <v>93</v>
      </c>
      <c r="G63" s="5">
        <v>8</v>
      </c>
      <c r="H63" s="5">
        <v>4</v>
      </c>
      <c r="I63" s="5">
        <v>145</v>
      </c>
      <c r="J63" s="5">
        <v>160</v>
      </c>
      <c r="K63" s="5">
        <v>54</v>
      </c>
      <c r="L63" s="5">
        <v>0.5</v>
      </c>
      <c r="M63" s="5">
        <v>0.4</v>
      </c>
      <c r="N63" s="5" t="s">
        <v>26</v>
      </c>
      <c r="O63" s="5">
        <v>0.1</v>
      </c>
      <c r="P63" s="5" t="s">
        <v>26</v>
      </c>
      <c r="Q63" s="5" t="s">
        <v>26</v>
      </c>
      <c r="R63" s="5" t="s">
        <v>26</v>
      </c>
      <c r="S63" s="5" t="s">
        <v>26</v>
      </c>
      <c r="T63" s="5" t="s">
        <v>26</v>
      </c>
      <c r="U63" s="5" t="s">
        <v>26</v>
      </c>
      <c r="V63" s="5" t="s">
        <v>26</v>
      </c>
      <c r="W63" s="5" t="s">
        <v>26</v>
      </c>
      <c r="X63" s="5" t="s">
        <v>26</v>
      </c>
      <c r="Y63" s="5" t="s">
        <v>26</v>
      </c>
      <c r="Z63" s="5" t="s">
        <v>26</v>
      </c>
    </row>
    <row r="64" spans="1:26" ht="15.75" thickBot="1" x14ac:dyDescent="0.3">
      <c r="A64" s="4" t="s">
        <v>31</v>
      </c>
      <c r="B64" s="5" t="s">
        <v>91</v>
      </c>
      <c r="C64" s="5">
        <v>80</v>
      </c>
      <c r="D64" s="5">
        <v>7.4</v>
      </c>
      <c r="E64" s="5">
        <v>62</v>
      </c>
      <c r="F64" s="5">
        <v>86</v>
      </c>
      <c r="G64" s="5">
        <v>8</v>
      </c>
      <c r="H64" s="5">
        <v>4</v>
      </c>
      <c r="I64" s="5">
        <v>130</v>
      </c>
      <c r="J64" s="5">
        <v>140</v>
      </c>
      <c r="K64" s="5">
        <v>49</v>
      </c>
      <c r="L64" s="5">
        <v>0.3</v>
      </c>
      <c r="M64" s="5">
        <v>0.5</v>
      </c>
      <c r="N64" s="5" t="s">
        <v>26</v>
      </c>
      <c r="O64" s="5">
        <v>0.1</v>
      </c>
      <c r="P64" s="5" t="s">
        <v>26</v>
      </c>
      <c r="Q64" s="5" t="s">
        <v>26</v>
      </c>
      <c r="R64" s="5" t="s">
        <v>26</v>
      </c>
      <c r="S64" s="5" t="s">
        <v>26</v>
      </c>
      <c r="T64" s="5" t="s">
        <v>26</v>
      </c>
      <c r="U64" s="5" t="s">
        <v>26</v>
      </c>
      <c r="V64" s="5" t="s">
        <v>26</v>
      </c>
      <c r="W64" s="5" t="s">
        <v>26</v>
      </c>
      <c r="X64" s="5" t="s">
        <v>26</v>
      </c>
      <c r="Y64" s="5" t="s">
        <v>26</v>
      </c>
      <c r="Z64" s="5" t="s">
        <v>26</v>
      </c>
    </row>
    <row r="65" spans="1:26" ht="15.75" thickBot="1" x14ac:dyDescent="0.3">
      <c r="A65" s="4" t="s">
        <v>31</v>
      </c>
      <c r="B65" s="5" t="s">
        <v>92</v>
      </c>
      <c r="C65" s="5">
        <v>80</v>
      </c>
      <c r="D65" s="5">
        <v>7.8</v>
      </c>
      <c r="E65" s="5">
        <v>54</v>
      </c>
      <c r="F65" s="5">
        <v>86</v>
      </c>
      <c r="G65" s="5">
        <v>8</v>
      </c>
      <c r="H65" s="5">
        <v>4</v>
      </c>
      <c r="I65" s="5">
        <v>135</v>
      </c>
      <c r="J65" s="5">
        <v>150</v>
      </c>
      <c r="K65" s="5">
        <v>48</v>
      </c>
      <c r="L65" s="5">
        <v>0.2</v>
      </c>
      <c r="M65" s="5">
        <v>0.4</v>
      </c>
      <c r="N65" s="5" t="s">
        <v>26</v>
      </c>
      <c r="O65" s="5">
        <v>0.1</v>
      </c>
      <c r="P65" s="5" t="s">
        <v>26</v>
      </c>
      <c r="Q65" s="5" t="s">
        <v>26</v>
      </c>
      <c r="R65" s="5" t="s">
        <v>26</v>
      </c>
      <c r="S65" s="5" t="s">
        <v>26</v>
      </c>
      <c r="T65" s="5" t="s">
        <v>26</v>
      </c>
      <c r="U65" s="5" t="s">
        <v>26</v>
      </c>
      <c r="V65" s="5" t="s">
        <v>26</v>
      </c>
      <c r="W65" s="5" t="s">
        <v>26</v>
      </c>
      <c r="X65" s="5" t="s">
        <v>26</v>
      </c>
      <c r="Y65" s="5" t="s">
        <v>26</v>
      </c>
      <c r="Z65" s="5" t="s">
        <v>26</v>
      </c>
    </row>
    <row r="66" spans="1:26" ht="15.75" thickBot="1" x14ac:dyDescent="0.3">
      <c r="A66" s="4" t="s">
        <v>31</v>
      </c>
      <c r="B66" s="5" t="s">
        <v>93</v>
      </c>
      <c r="C66" s="5">
        <v>90</v>
      </c>
      <c r="D66" s="5">
        <v>7.4</v>
      </c>
      <c r="E66" s="5">
        <v>64</v>
      </c>
      <c r="F66" s="5">
        <v>86</v>
      </c>
      <c r="G66" s="5">
        <v>9</v>
      </c>
      <c r="H66" s="5">
        <v>5</v>
      </c>
      <c r="I66" s="5">
        <v>180</v>
      </c>
      <c r="J66" s="5">
        <v>150</v>
      </c>
      <c r="K66" s="5">
        <v>46</v>
      </c>
      <c r="L66" s="5">
        <v>0.2</v>
      </c>
      <c r="M66" s="5">
        <v>0.1</v>
      </c>
      <c r="N66" s="5" t="s">
        <v>26</v>
      </c>
      <c r="O66" s="5">
        <v>0.1</v>
      </c>
      <c r="P66" s="5" t="s">
        <v>26</v>
      </c>
      <c r="Q66" s="5" t="s">
        <v>26</v>
      </c>
      <c r="R66" s="5" t="s">
        <v>26</v>
      </c>
      <c r="S66" s="5" t="s">
        <v>26</v>
      </c>
      <c r="T66" s="5" t="s">
        <v>26</v>
      </c>
      <c r="U66" s="5" t="s">
        <v>26</v>
      </c>
      <c r="V66" s="5" t="s">
        <v>26</v>
      </c>
      <c r="W66" s="5" t="s">
        <v>26</v>
      </c>
      <c r="X66" s="5" t="s">
        <v>26</v>
      </c>
      <c r="Y66" s="5" t="s">
        <v>26</v>
      </c>
      <c r="Z66" s="5" t="s">
        <v>26</v>
      </c>
    </row>
    <row r="67" spans="1:26" ht="15.75" thickBot="1" x14ac:dyDescent="0.3">
      <c r="A67" s="4" t="s">
        <v>31</v>
      </c>
      <c r="B67" s="5" t="s">
        <v>94</v>
      </c>
      <c r="C67" s="5">
        <v>91</v>
      </c>
      <c r="D67" s="5">
        <v>7.4</v>
      </c>
      <c r="E67" s="5">
        <v>67</v>
      </c>
      <c r="F67" s="5">
        <v>94</v>
      </c>
      <c r="G67" s="5">
        <v>10</v>
      </c>
      <c r="H67" s="5">
        <v>5</v>
      </c>
      <c r="I67" s="5">
        <v>130</v>
      </c>
      <c r="J67" s="5">
        <v>180</v>
      </c>
      <c r="K67" s="5">
        <v>46</v>
      </c>
      <c r="L67" s="5">
        <v>0.1</v>
      </c>
      <c r="M67" s="5">
        <v>0.1</v>
      </c>
      <c r="N67" s="5" t="s">
        <v>26</v>
      </c>
      <c r="O67" s="5">
        <v>0.3</v>
      </c>
      <c r="P67" s="5" t="s">
        <v>26</v>
      </c>
      <c r="Q67" s="5" t="s">
        <v>26</v>
      </c>
      <c r="R67" s="5" t="s">
        <v>26</v>
      </c>
      <c r="S67" s="5" t="s">
        <v>26</v>
      </c>
      <c r="T67" s="5" t="s">
        <v>26</v>
      </c>
      <c r="U67" s="5" t="s">
        <v>26</v>
      </c>
      <c r="V67" s="5" t="s">
        <v>26</v>
      </c>
      <c r="W67" s="5" t="s">
        <v>26</v>
      </c>
      <c r="X67" s="5" t="s">
        <v>26</v>
      </c>
      <c r="Y67" s="5" t="s">
        <v>26</v>
      </c>
      <c r="Z67" s="5" t="s">
        <v>26</v>
      </c>
    </row>
    <row r="68" spans="1:26" ht="15.75" thickBot="1" x14ac:dyDescent="0.3">
      <c r="A68" s="4" t="s">
        <v>31</v>
      </c>
      <c r="B68" s="5" t="s">
        <v>95</v>
      </c>
      <c r="C68" s="5">
        <v>82</v>
      </c>
      <c r="D68" s="5">
        <v>7.4</v>
      </c>
      <c r="E68" s="5">
        <v>61</v>
      </c>
      <c r="F68" s="5">
        <v>86</v>
      </c>
      <c r="G68" s="5">
        <v>9</v>
      </c>
      <c r="H68" s="5">
        <v>5</v>
      </c>
      <c r="I68" s="5">
        <v>150</v>
      </c>
      <c r="J68" s="5">
        <v>160</v>
      </c>
      <c r="K68" s="5">
        <v>58</v>
      </c>
      <c r="L68" s="5">
        <v>0.3</v>
      </c>
      <c r="M68" s="5">
        <v>0.1</v>
      </c>
      <c r="N68" s="5" t="s">
        <v>26</v>
      </c>
      <c r="O68" s="5">
        <v>0.1</v>
      </c>
      <c r="P68" s="5" t="s">
        <v>26</v>
      </c>
      <c r="Q68" s="5" t="s">
        <v>26</v>
      </c>
      <c r="R68" s="5" t="s">
        <v>26</v>
      </c>
      <c r="S68" s="5" t="s">
        <v>26</v>
      </c>
      <c r="T68" s="5" t="s">
        <v>26</v>
      </c>
      <c r="U68" s="5" t="s">
        <v>26</v>
      </c>
      <c r="V68" s="5" t="s">
        <v>26</v>
      </c>
      <c r="W68" s="5" t="s">
        <v>26</v>
      </c>
      <c r="X68" s="5" t="s">
        <v>26</v>
      </c>
      <c r="Y68" s="5" t="s">
        <v>26</v>
      </c>
      <c r="Z68" s="5" t="s">
        <v>26</v>
      </c>
    </row>
    <row r="69" spans="1:26" ht="15.75" thickBot="1" x14ac:dyDescent="0.3">
      <c r="A69" s="4" t="s">
        <v>31</v>
      </c>
      <c r="B69" s="5" t="s">
        <v>96</v>
      </c>
      <c r="C69" s="5">
        <v>83</v>
      </c>
      <c r="D69" s="5">
        <v>7.6</v>
      </c>
      <c r="E69" s="5">
        <v>65</v>
      </c>
      <c r="F69" s="5">
        <v>84</v>
      </c>
      <c r="G69" s="5">
        <v>0</v>
      </c>
      <c r="H69" s="5">
        <v>5</v>
      </c>
      <c r="I69" s="5">
        <v>140</v>
      </c>
      <c r="J69" s="5">
        <v>145</v>
      </c>
      <c r="K69" s="5">
        <v>51</v>
      </c>
      <c r="L69" s="5">
        <v>0.2</v>
      </c>
      <c r="M69" s="5">
        <v>0.1</v>
      </c>
      <c r="N69" s="5" t="s">
        <v>26</v>
      </c>
      <c r="O69" s="5">
        <v>0.1</v>
      </c>
      <c r="P69" s="5" t="s">
        <v>26</v>
      </c>
      <c r="Q69" s="5" t="s">
        <v>26</v>
      </c>
      <c r="R69" s="5" t="s">
        <v>26</v>
      </c>
      <c r="S69" s="5" t="s">
        <v>26</v>
      </c>
      <c r="T69" s="5" t="s">
        <v>26</v>
      </c>
      <c r="U69" s="5" t="s">
        <v>26</v>
      </c>
      <c r="V69" s="5" t="s">
        <v>26</v>
      </c>
      <c r="W69" s="5" t="s">
        <v>26</v>
      </c>
      <c r="X69" s="5" t="s">
        <v>26</v>
      </c>
      <c r="Y69" s="5" t="s">
        <v>26</v>
      </c>
      <c r="Z69" s="5" t="s">
        <v>26</v>
      </c>
    </row>
    <row r="70" spans="1:26" ht="15.75" thickBot="1" x14ac:dyDescent="0.3">
      <c r="A70" s="4" t="s">
        <v>31</v>
      </c>
      <c r="B70" s="5" t="s">
        <v>97</v>
      </c>
      <c r="C70" s="5">
        <v>87</v>
      </c>
      <c r="D70" s="5">
        <v>7.6</v>
      </c>
      <c r="E70" s="5">
        <v>66</v>
      </c>
      <c r="F70" s="5">
        <v>79</v>
      </c>
      <c r="G70" s="5">
        <v>10</v>
      </c>
      <c r="H70" s="5">
        <v>5</v>
      </c>
      <c r="I70" s="5">
        <v>140</v>
      </c>
      <c r="J70" s="5">
        <v>150</v>
      </c>
      <c r="K70" s="5">
        <v>51</v>
      </c>
      <c r="L70" s="5">
        <v>0.2</v>
      </c>
      <c r="M70" s="5">
        <v>0.1</v>
      </c>
      <c r="N70" s="5" t="s">
        <v>26</v>
      </c>
      <c r="O70" s="5">
        <v>0.1</v>
      </c>
      <c r="P70" s="5" t="s">
        <v>26</v>
      </c>
      <c r="Q70" s="5" t="s">
        <v>26</v>
      </c>
      <c r="R70" s="5" t="s">
        <v>26</v>
      </c>
      <c r="S70" s="5" t="s">
        <v>26</v>
      </c>
      <c r="T70" s="5" t="s">
        <v>26</v>
      </c>
      <c r="U70" s="5" t="s">
        <v>26</v>
      </c>
      <c r="V70" s="5" t="s">
        <v>26</v>
      </c>
      <c r="W70" s="5" t="s">
        <v>26</v>
      </c>
      <c r="X70" s="5" t="s">
        <v>26</v>
      </c>
      <c r="Y70" s="5" t="s">
        <v>26</v>
      </c>
      <c r="Z70" s="5" t="s">
        <v>26</v>
      </c>
    </row>
    <row r="71" spans="1:26" ht="15.75" thickBot="1" x14ac:dyDescent="0.3">
      <c r="A71" s="4" t="s">
        <v>31</v>
      </c>
      <c r="B71" s="5" t="s">
        <v>98</v>
      </c>
      <c r="C71" s="5">
        <v>88</v>
      </c>
      <c r="D71" s="5">
        <v>7.6</v>
      </c>
      <c r="E71" s="5">
        <v>74</v>
      </c>
      <c r="F71" s="5">
        <v>85</v>
      </c>
      <c r="G71" s="5">
        <v>10</v>
      </c>
      <c r="H71" s="5">
        <v>4</v>
      </c>
      <c r="I71" s="5">
        <v>165</v>
      </c>
      <c r="J71" s="5">
        <v>140</v>
      </c>
      <c r="K71" s="5">
        <v>51</v>
      </c>
      <c r="L71" s="5">
        <v>0.2</v>
      </c>
      <c r="M71" s="5">
        <v>0.7</v>
      </c>
      <c r="N71" s="5" t="s">
        <v>26</v>
      </c>
      <c r="O71" s="5">
        <v>0.1</v>
      </c>
      <c r="P71" s="5" t="s">
        <v>26</v>
      </c>
      <c r="Q71" s="5" t="s">
        <v>26</v>
      </c>
      <c r="R71" s="5" t="s">
        <v>26</v>
      </c>
      <c r="S71" s="5" t="s">
        <v>26</v>
      </c>
      <c r="T71" s="5" t="s">
        <v>26</v>
      </c>
      <c r="U71" s="5" t="s">
        <v>26</v>
      </c>
      <c r="V71" s="5" t="s">
        <v>26</v>
      </c>
      <c r="W71" s="5" t="s">
        <v>26</v>
      </c>
      <c r="X71" s="5" t="s">
        <v>26</v>
      </c>
      <c r="Y71" s="5" t="s">
        <v>26</v>
      </c>
      <c r="Z71" s="5" t="s">
        <v>26</v>
      </c>
    </row>
    <row r="72" spans="1:26" ht="15.75" thickBot="1" x14ac:dyDescent="0.3">
      <c r="A72" s="4" t="s">
        <v>31</v>
      </c>
      <c r="B72" s="5" t="s">
        <v>99</v>
      </c>
      <c r="C72" s="5">
        <v>90</v>
      </c>
      <c r="D72" s="5">
        <v>7.4</v>
      </c>
      <c r="E72" s="5">
        <v>76</v>
      </c>
      <c r="F72" s="5">
        <v>89</v>
      </c>
      <c r="G72" s="5">
        <v>10</v>
      </c>
      <c r="H72" s="5">
        <v>4</v>
      </c>
      <c r="I72" s="5">
        <v>180</v>
      </c>
      <c r="J72" s="5">
        <v>130</v>
      </c>
      <c r="K72" s="5">
        <v>58</v>
      </c>
      <c r="L72" s="5">
        <v>0.2</v>
      </c>
      <c r="M72" s="5">
        <v>0.1</v>
      </c>
      <c r="N72" s="5" t="s">
        <v>26</v>
      </c>
      <c r="O72" s="5">
        <v>0.1</v>
      </c>
      <c r="P72" s="5" t="s">
        <v>26</v>
      </c>
      <c r="Q72" s="5" t="s">
        <v>26</v>
      </c>
      <c r="R72" s="5" t="s">
        <v>26</v>
      </c>
      <c r="S72" s="5" t="s">
        <v>26</v>
      </c>
      <c r="T72" s="5" t="s">
        <v>26</v>
      </c>
      <c r="U72" s="5" t="s">
        <v>26</v>
      </c>
      <c r="V72" s="5" t="s">
        <v>26</v>
      </c>
      <c r="W72" s="5" t="s">
        <v>26</v>
      </c>
      <c r="X72" s="5" t="s">
        <v>26</v>
      </c>
      <c r="Y72" s="5" t="s">
        <v>26</v>
      </c>
      <c r="Z72" s="5" t="s">
        <v>26</v>
      </c>
    </row>
    <row r="73" spans="1:26" ht="15.75" thickBot="1" x14ac:dyDescent="0.3">
      <c r="A73" s="4" t="s">
        <v>31</v>
      </c>
      <c r="B73" s="5" t="s">
        <v>100</v>
      </c>
      <c r="C73" s="5">
        <v>86</v>
      </c>
      <c r="D73" s="5">
        <v>7.5</v>
      </c>
      <c r="E73" s="5">
        <v>79</v>
      </c>
      <c r="F73" s="5">
        <v>74</v>
      </c>
      <c r="G73" s="5">
        <v>10</v>
      </c>
      <c r="H73" s="5">
        <v>4</v>
      </c>
      <c r="I73" s="5">
        <v>180</v>
      </c>
      <c r="J73" s="5">
        <v>130</v>
      </c>
      <c r="K73" s="5">
        <v>52</v>
      </c>
      <c r="L73" s="5">
        <v>0.3</v>
      </c>
      <c r="M73" s="5">
        <v>0.1</v>
      </c>
      <c r="N73" s="5" t="s">
        <v>26</v>
      </c>
      <c r="O73" s="5">
        <v>0.1</v>
      </c>
      <c r="P73" s="5" t="s">
        <v>26</v>
      </c>
      <c r="Q73" s="5" t="s">
        <v>26</v>
      </c>
      <c r="R73" s="5" t="s">
        <v>26</v>
      </c>
      <c r="S73" s="5" t="s">
        <v>26</v>
      </c>
      <c r="T73" s="5" t="s">
        <v>26</v>
      </c>
      <c r="U73" s="5" t="s">
        <v>26</v>
      </c>
      <c r="V73" s="5" t="s">
        <v>26</v>
      </c>
      <c r="W73" s="5" t="s">
        <v>26</v>
      </c>
      <c r="X73" s="5" t="s">
        <v>26</v>
      </c>
      <c r="Y73" s="5" t="s">
        <v>26</v>
      </c>
      <c r="Z73" s="5" t="s">
        <v>26</v>
      </c>
    </row>
    <row r="74" spans="1:26" ht="15.75" thickBot="1" x14ac:dyDescent="0.3">
      <c r="A74" s="4" t="s">
        <v>31</v>
      </c>
      <c r="B74" s="5" t="s">
        <v>101</v>
      </c>
      <c r="C74" s="5">
        <v>85</v>
      </c>
      <c r="D74" s="5">
        <v>7.4</v>
      </c>
      <c r="E74" s="5">
        <v>75</v>
      </c>
      <c r="F74" s="5">
        <v>69</v>
      </c>
      <c r="G74" s="5">
        <v>9</v>
      </c>
      <c r="H74" s="5">
        <v>4</v>
      </c>
      <c r="I74" s="5">
        <v>180</v>
      </c>
      <c r="J74" s="5">
        <v>130</v>
      </c>
      <c r="K74" s="5">
        <v>49</v>
      </c>
      <c r="L74" s="5">
        <v>0.2</v>
      </c>
      <c r="M74" s="5">
        <v>0.1</v>
      </c>
      <c r="N74" s="5" t="s">
        <v>26</v>
      </c>
      <c r="O74" s="5">
        <v>0.1</v>
      </c>
      <c r="P74" s="5" t="s">
        <v>26</v>
      </c>
      <c r="Q74" s="5" t="s">
        <v>26</v>
      </c>
      <c r="R74" s="5" t="s">
        <v>26</v>
      </c>
      <c r="S74" s="5" t="s">
        <v>26</v>
      </c>
      <c r="T74" s="5" t="s">
        <v>26</v>
      </c>
      <c r="U74" s="5" t="s">
        <v>26</v>
      </c>
      <c r="V74" s="5" t="s">
        <v>26</v>
      </c>
      <c r="W74" s="5" t="s">
        <v>26</v>
      </c>
      <c r="X74" s="5" t="s">
        <v>26</v>
      </c>
      <c r="Y74" s="5" t="s">
        <v>26</v>
      </c>
      <c r="Z74" s="5" t="s">
        <v>26</v>
      </c>
    </row>
    <row r="75" spans="1:26" ht="15.75" thickBot="1" x14ac:dyDescent="0.3">
      <c r="A75" s="4" t="s">
        <v>31</v>
      </c>
      <c r="B75" s="5" t="s">
        <v>102</v>
      </c>
      <c r="C75" s="5">
        <v>81</v>
      </c>
      <c r="D75" s="5">
        <v>9.5</v>
      </c>
      <c r="E75" s="5">
        <v>44</v>
      </c>
      <c r="F75" s="5">
        <v>96</v>
      </c>
      <c r="G75" s="5">
        <v>10</v>
      </c>
      <c r="H75" s="5">
        <v>2</v>
      </c>
      <c r="I75" s="5">
        <v>130</v>
      </c>
      <c r="J75" s="5">
        <v>130</v>
      </c>
      <c r="K75" s="5">
        <v>82</v>
      </c>
      <c r="L75" s="5">
        <v>0.1</v>
      </c>
      <c r="M75" s="5">
        <v>0.1</v>
      </c>
      <c r="N75" s="5" t="s">
        <v>26</v>
      </c>
      <c r="O75" s="5">
        <v>0.4</v>
      </c>
      <c r="P75" s="5" t="s">
        <v>26</v>
      </c>
      <c r="Q75" s="5" t="s">
        <v>26</v>
      </c>
      <c r="R75" s="5" t="s">
        <v>26</v>
      </c>
      <c r="S75" s="5" t="s">
        <v>26</v>
      </c>
      <c r="T75" s="5" t="s">
        <v>26</v>
      </c>
      <c r="U75" s="5" t="s">
        <v>26</v>
      </c>
      <c r="V75" s="5" t="s">
        <v>26</v>
      </c>
      <c r="W75" s="5" t="s">
        <v>26</v>
      </c>
      <c r="X75" s="5" t="s">
        <v>26</v>
      </c>
      <c r="Y75" s="5" t="s">
        <v>26</v>
      </c>
      <c r="Z75" s="5" t="s">
        <v>26</v>
      </c>
    </row>
    <row r="76" spans="1:26" ht="15.75" thickBot="1" x14ac:dyDescent="0.3">
      <c r="A76" s="4" t="s">
        <v>31</v>
      </c>
      <c r="B76" s="5" t="s">
        <v>103</v>
      </c>
      <c r="C76" s="5">
        <v>89</v>
      </c>
      <c r="D76" s="5">
        <v>7.7</v>
      </c>
      <c r="E76" s="5">
        <v>76</v>
      </c>
      <c r="F76" s="5">
        <v>81</v>
      </c>
      <c r="G76" s="5">
        <v>8</v>
      </c>
      <c r="H76" s="5">
        <v>3</v>
      </c>
      <c r="I76" s="5">
        <v>155</v>
      </c>
      <c r="J76" s="5">
        <v>130</v>
      </c>
      <c r="K76" s="5">
        <v>54</v>
      </c>
      <c r="L76" s="5">
        <v>0.3</v>
      </c>
      <c r="M76" s="5">
        <v>0.1</v>
      </c>
      <c r="N76" s="5" t="s">
        <v>26</v>
      </c>
      <c r="O76" s="5">
        <v>0.1</v>
      </c>
      <c r="P76" s="5" t="s">
        <v>26</v>
      </c>
      <c r="Q76" s="5" t="s">
        <v>26</v>
      </c>
      <c r="R76" s="5" t="s">
        <v>26</v>
      </c>
      <c r="S76" s="5" t="s">
        <v>26</v>
      </c>
      <c r="T76" s="5" t="s">
        <v>26</v>
      </c>
      <c r="U76" s="5" t="s">
        <v>26</v>
      </c>
      <c r="V76" s="5" t="s">
        <v>26</v>
      </c>
      <c r="W76" s="5" t="s">
        <v>26</v>
      </c>
      <c r="X76" s="5" t="s">
        <v>26</v>
      </c>
      <c r="Y76" s="5" t="s">
        <v>26</v>
      </c>
      <c r="Z76" s="5" t="s">
        <v>26</v>
      </c>
    </row>
    <row r="77" spans="1:26" ht="15.75" thickBot="1" x14ac:dyDescent="0.3">
      <c r="A77" s="4" t="s">
        <v>31</v>
      </c>
      <c r="B77" s="5" t="s">
        <v>104</v>
      </c>
      <c r="C77" s="5">
        <v>88</v>
      </c>
      <c r="D77" s="5">
        <v>7.6</v>
      </c>
      <c r="E77" s="5">
        <v>75</v>
      </c>
      <c r="F77" s="5">
        <v>84</v>
      </c>
      <c r="G77" s="5">
        <v>9</v>
      </c>
      <c r="H77" s="5">
        <v>3</v>
      </c>
      <c r="I77" s="5">
        <v>165</v>
      </c>
      <c r="J77" s="5">
        <v>140</v>
      </c>
      <c r="K77" s="5">
        <v>56</v>
      </c>
      <c r="L77" s="5">
        <v>0.4</v>
      </c>
      <c r="M77" s="5">
        <v>0.1</v>
      </c>
      <c r="N77" s="5" t="s">
        <v>26</v>
      </c>
      <c r="O77" s="5">
        <v>0.1</v>
      </c>
      <c r="P77" s="5" t="s">
        <v>26</v>
      </c>
      <c r="Q77" s="5" t="s">
        <v>26</v>
      </c>
      <c r="R77" s="5" t="s">
        <v>26</v>
      </c>
      <c r="S77" s="5" t="s">
        <v>26</v>
      </c>
      <c r="T77" s="5" t="s">
        <v>26</v>
      </c>
      <c r="U77" s="5" t="s">
        <v>26</v>
      </c>
      <c r="V77" s="5" t="s">
        <v>26</v>
      </c>
      <c r="W77" s="5" t="s">
        <v>26</v>
      </c>
      <c r="X77" s="5" t="s">
        <v>26</v>
      </c>
      <c r="Y77" s="5" t="s">
        <v>26</v>
      </c>
      <c r="Z77" s="5" t="s">
        <v>26</v>
      </c>
    </row>
    <row r="78" spans="1:26" ht="15.75" thickBot="1" x14ac:dyDescent="0.3">
      <c r="A78" s="4" t="s">
        <v>31</v>
      </c>
      <c r="B78" s="5" t="s">
        <v>105</v>
      </c>
      <c r="C78" s="5">
        <v>87</v>
      </c>
      <c r="D78" s="5">
        <v>7.3</v>
      </c>
      <c r="E78" s="5">
        <v>77</v>
      </c>
      <c r="F78" s="5">
        <v>78</v>
      </c>
      <c r="G78" s="5">
        <v>9</v>
      </c>
      <c r="H78" s="5">
        <v>4</v>
      </c>
      <c r="I78" s="5">
        <v>168</v>
      </c>
      <c r="J78" s="5">
        <v>130</v>
      </c>
      <c r="K78" s="5">
        <v>55</v>
      </c>
      <c r="L78" s="5">
        <v>0.4</v>
      </c>
      <c r="M78" s="5">
        <v>0.1</v>
      </c>
      <c r="N78" s="5" t="s">
        <v>26</v>
      </c>
      <c r="O78" s="5">
        <v>0.1</v>
      </c>
      <c r="P78" s="5" t="s">
        <v>26</v>
      </c>
      <c r="Q78" s="5" t="s">
        <v>26</v>
      </c>
      <c r="R78" s="5" t="s">
        <v>26</v>
      </c>
      <c r="S78" s="5" t="s">
        <v>26</v>
      </c>
      <c r="T78" s="5" t="s">
        <v>26</v>
      </c>
      <c r="U78" s="5" t="s">
        <v>26</v>
      </c>
      <c r="V78" s="5" t="s">
        <v>26</v>
      </c>
      <c r="W78" s="5" t="s">
        <v>26</v>
      </c>
      <c r="X78" s="5" t="s">
        <v>26</v>
      </c>
      <c r="Y78" s="5" t="s">
        <v>26</v>
      </c>
      <c r="Z78" s="5" t="s">
        <v>26</v>
      </c>
    </row>
    <row r="79" spans="1:26" ht="15.75" thickBot="1" x14ac:dyDescent="0.3">
      <c r="A79" s="4" t="s">
        <v>31</v>
      </c>
      <c r="B79" s="5" t="s">
        <v>106</v>
      </c>
      <c r="C79" s="5">
        <v>82</v>
      </c>
      <c r="D79" s="5">
        <v>7.5</v>
      </c>
      <c r="E79" s="5">
        <v>79</v>
      </c>
      <c r="F79" s="5">
        <v>88</v>
      </c>
      <c r="G79" s="5">
        <v>9</v>
      </c>
      <c r="H79" s="5">
        <v>8</v>
      </c>
      <c r="I79" s="5">
        <v>175</v>
      </c>
      <c r="J79" s="5">
        <v>125</v>
      </c>
      <c r="K79" s="5">
        <v>49</v>
      </c>
      <c r="L79" s="5">
        <v>0.2</v>
      </c>
      <c r="M79" s="5">
        <v>0.1</v>
      </c>
      <c r="N79" s="5" t="s">
        <v>26</v>
      </c>
      <c r="O79" s="5">
        <v>0.1</v>
      </c>
      <c r="P79" s="5" t="s">
        <v>26</v>
      </c>
      <c r="Q79" s="5" t="s">
        <v>26</v>
      </c>
      <c r="R79" s="5" t="s">
        <v>26</v>
      </c>
      <c r="S79" s="5" t="s">
        <v>26</v>
      </c>
      <c r="T79" s="5" t="s">
        <v>26</v>
      </c>
      <c r="U79" s="5" t="s">
        <v>26</v>
      </c>
      <c r="V79" s="5" t="s">
        <v>26</v>
      </c>
      <c r="W79" s="5" t="s">
        <v>26</v>
      </c>
      <c r="X79" s="5" t="s">
        <v>26</v>
      </c>
      <c r="Y79" s="5" t="s">
        <v>26</v>
      </c>
      <c r="Z79" s="5" t="s">
        <v>26</v>
      </c>
    </row>
    <row r="80" spans="1:26" ht="15.75" thickBot="1" x14ac:dyDescent="0.3">
      <c r="A80" s="4" t="s">
        <v>31</v>
      </c>
      <c r="B80" s="5" t="s">
        <v>107</v>
      </c>
      <c r="C80" s="5">
        <v>79</v>
      </c>
      <c r="D80" s="5">
        <v>7.4</v>
      </c>
      <c r="E80" s="5">
        <v>78</v>
      </c>
      <c r="F80" s="5">
        <v>66</v>
      </c>
      <c r="G80" s="5">
        <v>9</v>
      </c>
      <c r="H80" s="5">
        <v>3</v>
      </c>
      <c r="I80" s="5">
        <v>160</v>
      </c>
      <c r="J80" s="5">
        <v>100</v>
      </c>
      <c r="K80" s="5">
        <v>52</v>
      </c>
      <c r="L80" s="5">
        <v>0.2</v>
      </c>
      <c r="M80" s="5">
        <v>0.1</v>
      </c>
      <c r="N80" s="5" t="s">
        <v>26</v>
      </c>
      <c r="O80" s="5">
        <v>0.1</v>
      </c>
      <c r="P80" s="5" t="s">
        <v>26</v>
      </c>
      <c r="Q80" s="5" t="s">
        <v>26</v>
      </c>
      <c r="R80" s="5" t="s">
        <v>26</v>
      </c>
      <c r="S80" s="5" t="s">
        <v>26</v>
      </c>
      <c r="T80" s="5" t="s">
        <v>26</v>
      </c>
      <c r="U80" s="5" t="s">
        <v>26</v>
      </c>
      <c r="V80" s="5" t="s">
        <v>26</v>
      </c>
      <c r="W80" s="5" t="s">
        <v>26</v>
      </c>
      <c r="X80" s="5" t="s">
        <v>26</v>
      </c>
      <c r="Y80" s="5" t="s">
        <v>26</v>
      </c>
      <c r="Z80" s="5" t="s">
        <v>26</v>
      </c>
    </row>
    <row r="81" spans="1:26" ht="15.75" thickBot="1" x14ac:dyDescent="0.3">
      <c r="A81" s="4" t="s">
        <v>31</v>
      </c>
      <c r="B81" s="5" t="s">
        <v>108</v>
      </c>
      <c r="C81" s="5">
        <v>102</v>
      </c>
      <c r="D81" s="5">
        <v>7.2</v>
      </c>
      <c r="E81" s="5">
        <v>91</v>
      </c>
      <c r="F81" s="5">
        <v>88</v>
      </c>
      <c r="G81" s="5">
        <v>9</v>
      </c>
      <c r="H81" s="5">
        <v>1</v>
      </c>
      <c r="I81" s="5">
        <v>195</v>
      </c>
      <c r="J81" s="5">
        <v>170</v>
      </c>
      <c r="K81" s="5">
        <v>45</v>
      </c>
      <c r="L81" s="5" t="s">
        <v>26</v>
      </c>
      <c r="M81" s="5">
        <v>0.7</v>
      </c>
      <c r="N81" s="5" t="s">
        <v>26</v>
      </c>
      <c r="O81" s="5">
        <v>0.1</v>
      </c>
      <c r="P81" s="5" t="s">
        <v>26</v>
      </c>
      <c r="Q81" s="5" t="s">
        <v>26</v>
      </c>
      <c r="R81" s="5" t="s">
        <v>26</v>
      </c>
      <c r="S81" s="5" t="s">
        <v>26</v>
      </c>
      <c r="T81" s="5" t="s">
        <v>26</v>
      </c>
      <c r="U81" s="5" t="s">
        <v>26</v>
      </c>
      <c r="V81" s="5" t="s">
        <v>26</v>
      </c>
      <c r="W81" s="5" t="s">
        <v>26</v>
      </c>
      <c r="X81" s="5" t="s">
        <v>26</v>
      </c>
      <c r="Y81" s="5" t="s">
        <v>26</v>
      </c>
      <c r="Z81" s="5" t="s">
        <v>26</v>
      </c>
    </row>
    <row r="82" spans="1:26" ht="15.75" thickBot="1" x14ac:dyDescent="0.3">
      <c r="A82" s="4" t="s">
        <v>31</v>
      </c>
      <c r="B82" s="5" t="s">
        <v>109</v>
      </c>
      <c r="C82" s="5">
        <v>81</v>
      </c>
      <c r="D82" s="5">
        <v>7.4</v>
      </c>
      <c r="E82" s="5">
        <v>81</v>
      </c>
      <c r="F82" s="5">
        <v>64</v>
      </c>
      <c r="G82" s="5">
        <v>8</v>
      </c>
      <c r="H82" s="5">
        <v>3</v>
      </c>
      <c r="I82" s="5">
        <v>170</v>
      </c>
      <c r="J82" s="5">
        <v>105</v>
      </c>
      <c r="K82" s="5">
        <v>44</v>
      </c>
      <c r="L82" s="5">
        <v>0.5</v>
      </c>
      <c r="M82" s="5">
        <v>0.1</v>
      </c>
      <c r="N82" s="5" t="s">
        <v>26</v>
      </c>
      <c r="O82" s="5">
        <v>0.1</v>
      </c>
      <c r="P82" s="5" t="s">
        <v>26</v>
      </c>
      <c r="Q82" s="5" t="s">
        <v>26</v>
      </c>
      <c r="R82" s="5" t="s">
        <v>26</v>
      </c>
      <c r="S82" s="5" t="s">
        <v>26</v>
      </c>
      <c r="T82" s="5" t="s">
        <v>26</v>
      </c>
      <c r="U82" s="5" t="s">
        <v>26</v>
      </c>
      <c r="V82" s="5" t="s">
        <v>26</v>
      </c>
      <c r="W82" s="5" t="s">
        <v>26</v>
      </c>
      <c r="X82" s="5" t="s">
        <v>26</v>
      </c>
      <c r="Y82" s="5" t="s">
        <v>26</v>
      </c>
      <c r="Z82" s="5" t="s">
        <v>26</v>
      </c>
    </row>
    <row r="83" spans="1:26" ht="15.75" thickBot="1" x14ac:dyDescent="0.3">
      <c r="A83" s="4" t="s">
        <v>31</v>
      </c>
      <c r="B83" s="5" t="s">
        <v>110</v>
      </c>
      <c r="C83" s="5">
        <v>79</v>
      </c>
      <c r="D83" s="5">
        <v>7</v>
      </c>
      <c r="E83" s="5">
        <v>77</v>
      </c>
      <c r="F83" s="5">
        <v>63</v>
      </c>
      <c r="G83" s="5">
        <v>8</v>
      </c>
      <c r="H83" s="5">
        <v>3</v>
      </c>
      <c r="I83" s="5">
        <v>165</v>
      </c>
      <c r="J83" s="5">
        <v>125</v>
      </c>
      <c r="K83" s="5">
        <v>50</v>
      </c>
      <c r="L83" s="5">
        <v>0.3</v>
      </c>
      <c r="M83" s="5">
        <v>0.1</v>
      </c>
      <c r="N83" s="5" t="s">
        <v>26</v>
      </c>
      <c r="O83" s="5">
        <v>0.1</v>
      </c>
      <c r="P83" s="5" t="s">
        <v>26</v>
      </c>
      <c r="Q83" s="5" t="s">
        <v>26</v>
      </c>
      <c r="R83" s="5" t="s">
        <v>26</v>
      </c>
      <c r="S83" s="5" t="s">
        <v>26</v>
      </c>
      <c r="T83" s="5" t="s">
        <v>26</v>
      </c>
      <c r="U83" s="5" t="s">
        <v>26</v>
      </c>
      <c r="V83" s="5" t="s">
        <v>26</v>
      </c>
      <c r="W83" s="5" t="s">
        <v>26</v>
      </c>
      <c r="X83" s="5" t="s">
        <v>26</v>
      </c>
      <c r="Y83" s="5" t="s">
        <v>26</v>
      </c>
      <c r="Z83" s="5" t="s">
        <v>26</v>
      </c>
    </row>
    <row r="84" spans="1:26" ht="15.75" thickBot="1" x14ac:dyDescent="0.3">
      <c r="A84" s="4" t="s">
        <v>111</v>
      </c>
      <c r="B84" s="5" t="s">
        <v>112</v>
      </c>
      <c r="C84" s="5">
        <v>81</v>
      </c>
      <c r="D84" s="5">
        <v>8.1</v>
      </c>
      <c r="E84" s="5">
        <v>81</v>
      </c>
      <c r="F84" s="5">
        <v>74</v>
      </c>
      <c r="G84" s="5">
        <v>8</v>
      </c>
      <c r="H84" s="5">
        <v>2</v>
      </c>
      <c r="I84" s="5">
        <v>173</v>
      </c>
      <c r="J84" s="5">
        <v>119</v>
      </c>
      <c r="K84" s="5">
        <v>53</v>
      </c>
      <c r="L84" s="5">
        <v>0.46</v>
      </c>
      <c r="M84" s="5" t="s">
        <v>26</v>
      </c>
      <c r="N84" s="5" t="s">
        <v>26</v>
      </c>
      <c r="O84" s="5">
        <v>0</v>
      </c>
      <c r="P84" s="5" t="s">
        <v>26</v>
      </c>
      <c r="Q84" s="5" t="s">
        <v>26</v>
      </c>
      <c r="R84" s="5">
        <v>0.22</v>
      </c>
      <c r="S84" s="5" t="s">
        <v>26</v>
      </c>
      <c r="T84" s="5">
        <v>0.05</v>
      </c>
      <c r="U84" s="5" t="s">
        <v>26</v>
      </c>
      <c r="V84" s="5">
        <v>4.28</v>
      </c>
      <c r="W84" s="5" t="s">
        <v>26</v>
      </c>
      <c r="X84" s="5" t="s">
        <v>26</v>
      </c>
      <c r="Y84" s="5" t="s">
        <v>26</v>
      </c>
      <c r="Z84" s="5" t="s">
        <v>26</v>
      </c>
    </row>
    <row r="85" spans="1:26" ht="15.75" thickBot="1" x14ac:dyDescent="0.3">
      <c r="A85" s="4" t="s">
        <v>31</v>
      </c>
      <c r="B85" s="6">
        <v>40603</v>
      </c>
      <c r="C85" s="5">
        <v>78</v>
      </c>
      <c r="D85" s="5">
        <v>7.6</v>
      </c>
      <c r="E85" s="5">
        <v>67</v>
      </c>
      <c r="F85" s="5">
        <v>84</v>
      </c>
      <c r="G85" s="5">
        <v>8</v>
      </c>
      <c r="H85" s="5">
        <v>7</v>
      </c>
      <c r="I85" s="5">
        <v>184</v>
      </c>
      <c r="J85" s="5">
        <v>124</v>
      </c>
      <c r="K85" s="5">
        <v>47</v>
      </c>
      <c r="L85" s="5">
        <v>0.02</v>
      </c>
      <c r="M85" s="5">
        <v>0.31</v>
      </c>
      <c r="N85" s="5">
        <v>0.16</v>
      </c>
      <c r="O85" s="5" t="s">
        <v>26</v>
      </c>
      <c r="P85" s="5" t="s">
        <v>113</v>
      </c>
      <c r="Q85" s="5" t="s">
        <v>26</v>
      </c>
      <c r="R85" s="5" t="s">
        <v>26</v>
      </c>
      <c r="S85" s="5" t="s">
        <v>26</v>
      </c>
      <c r="T85" s="5" t="s">
        <v>26</v>
      </c>
      <c r="U85" s="5" t="s">
        <v>26</v>
      </c>
      <c r="V85" s="5" t="s">
        <v>26</v>
      </c>
      <c r="W85" s="5" t="s">
        <v>26</v>
      </c>
      <c r="X85" s="5" t="s">
        <v>26</v>
      </c>
      <c r="Y85" s="5" t="s">
        <v>26</v>
      </c>
      <c r="Z85" s="5" t="s">
        <v>26</v>
      </c>
    </row>
    <row r="86" spans="1:26" ht="15.75" thickBot="1" x14ac:dyDescent="0.3">
      <c r="A86" s="4" t="s">
        <v>31</v>
      </c>
      <c r="B86" s="6">
        <v>40269</v>
      </c>
      <c r="C86" s="5">
        <v>77</v>
      </c>
      <c r="D86" s="5">
        <v>7.7</v>
      </c>
      <c r="E86" s="5">
        <v>69</v>
      </c>
      <c r="F86" s="5">
        <v>86</v>
      </c>
      <c r="G86" s="5">
        <v>7</v>
      </c>
      <c r="H86" s="5">
        <v>5</v>
      </c>
      <c r="I86" s="5">
        <v>172</v>
      </c>
      <c r="J86" s="5">
        <v>113</v>
      </c>
      <c r="K86" s="5">
        <v>42</v>
      </c>
      <c r="L86" s="5" t="s">
        <v>26</v>
      </c>
      <c r="M86" s="5">
        <v>0.25</v>
      </c>
      <c r="N86" s="5">
        <v>0.14000000000000001</v>
      </c>
      <c r="O86" s="5" t="s">
        <v>26</v>
      </c>
      <c r="P86" s="5">
        <v>0.04</v>
      </c>
      <c r="Q86" s="5" t="s">
        <v>26</v>
      </c>
      <c r="R86" s="5" t="s">
        <v>26</v>
      </c>
      <c r="S86" s="5" t="s">
        <v>26</v>
      </c>
      <c r="T86" s="5" t="s">
        <v>26</v>
      </c>
      <c r="U86" s="5" t="s">
        <v>26</v>
      </c>
      <c r="V86" s="5" t="s">
        <v>26</v>
      </c>
      <c r="W86" s="5" t="s">
        <v>26</v>
      </c>
      <c r="X86" s="5" t="s">
        <v>26</v>
      </c>
      <c r="Y86" s="5" t="s">
        <v>26</v>
      </c>
      <c r="Z86" s="5" t="s">
        <v>26</v>
      </c>
    </row>
    <row r="87" spans="1:26" ht="15.75" thickBot="1" x14ac:dyDescent="0.3">
      <c r="A87" s="4" t="s">
        <v>31</v>
      </c>
      <c r="B87" s="6">
        <v>39846</v>
      </c>
      <c r="C87" s="5">
        <v>77</v>
      </c>
      <c r="D87" s="5">
        <v>7.6</v>
      </c>
      <c r="E87" s="5">
        <v>66</v>
      </c>
      <c r="F87" s="5">
        <v>86</v>
      </c>
      <c r="G87" s="5">
        <v>7</v>
      </c>
      <c r="H87" s="5">
        <v>6</v>
      </c>
      <c r="I87" s="5">
        <v>141</v>
      </c>
      <c r="J87" s="5">
        <v>107</v>
      </c>
      <c r="K87" s="5">
        <v>55</v>
      </c>
      <c r="L87" s="5">
        <v>0</v>
      </c>
      <c r="M87" s="5">
        <v>0.21</v>
      </c>
      <c r="N87" s="5">
        <v>0.12</v>
      </c>
      <c r="O87" s="5" t="s">
        <v>26</v>
      </c>
      <c r="P87" s="5">
        <v>0</v>
      </c>
      <c r="Q87" s="5" t="s">
        <v>26</v>
      </c>
      <c r="R87" s="5" t="s">
        <v>26</v>
      </c>
      <c r="S87" s="5" t="s">
        <v>26</v>
      </c>
      <c r="T87" s="5" t="s">
        <v>26</v>
      </c>
      <c r="U87" s="5" t="s">
        <v>26</v>
      </c>
      <c r="V87" s="5" t="s">
        <v>26</v>
      </c>
      <c r="W87" s="5" t="s">
        <v>26</v>
      </c>
      <c r="X87" s="5" t="s">
        <v>26</v>
      </c>
      <c r="Y87" s="5" t="s">
        <v>26</v>
      </c>
      <c r="Z87" s="5" t="s">
        <v>26</v>
      </c>
    </row>
    <row r="88" spans="1:26" ht="15.75" thickBot="1" x14ac:dyDescent="0.3">
      <c r="A88" s="4" t="s">
        <v>31</v>
      </c>
      <c r="B88" s="6">
        <v>39540</v>
      </c>
      <c r="C88" s="5">
        <v>101</v>
      </c>
      <c r="D88" s="5">
        <v>7.5</v>
      </c>
      <c r="E88" s="5">
        <v>140</v>
      </c>
      <c r="F88" s="5">
        <v>89</v>
      </c>
      <c r="G88" s="5">
        <v>14</v>
      </c>
      <c r="H88" s="5">
        <v>5</v>
      </c>
      <c r="I88" s="5">
        <v>165</v>
      </c>
      <c r="J88" s="5">
        <v>120</v>
      </c>
      <c r="K88" s="5">
        <v>199</v>
      </c>
      <c r="L88" s="5" t="s">
        <v>26</v>
      </c>
      <c r="M88" s="5">
        <v>0.24</v>
      </c>
      <c r="N88" s="5">
        <v>0.1</v>
      </c>
      <c r="O88" s="5" t="s">
        <v>26</v>
      </c>
      <c r="P88" s="5">
        <v>0.02</v>
      </c>
      <c r="Q88" s="5" t="s">
        <v>26</v>
      </c>
      <c r="R88" s="5" t="s">
        <v>26</v>
      </c>
      <c r="S88" s="5" t="s">
        <v>26</v>
      </c>
      <c r="T88" s="5" t="s">
        <v>26</v>
      </c>
      <c r="U88" s="5" t="s">
        <v>26</v>
      </c>
      <c r="V88" s="5" t="s">
        <v>26</v>
      </c>
      <c r="W88" s="5" t="s">
        <v>26</v>
      </c>
      <c r="X88" s="5" t="s">
        <v>26</v>
      </c>
      <c r="Y88" s="5" t="s">
        <v>26</v>
      </c>
      <c r="Z88" s="5" t="s">
        <v>26</v>
      </c>
    </row>
    <row r="89" spans="1:26" ht="15.75" thickBot="1" x14ac:dyDescent="0.3">
      <c r="A89" s="4" t="s">
        <v>31</v>
      </c>
      <c r="B89" s="6">
        <v>39204</v>
      </c>
      <c r="C89" s="5">
        <v>109</v>
      </c>
      <c r="D89" s="5">
        <v>7.3</v>
      </c>
      <c r="E89" s="5">
        <v>180</v>
      </c>
      <c r="F89" s="5">
        <v>87</v>
      </c>
      <c r="G89" s="5">
        <v>13</v>
      </c>
      <c r="H89" s="5">
        <v>6</v>
      </c>
      <c r="I89" s="5">
        <v>115</v>
      </c>
      <c r="J89" s="5">
        <v>91</v>
      </c>
      <c r="K89" s="5">
        <v>178</v>
      </c>
      <c r="L89" s="5">
        <v>0</v>
      </c>
      <c r="M89" s="5">
        <v>0.2</v>
      </c>
      <c r="N89" s="5">
        <v>0.13</v>
      </c>
      <c r="O89" s="5">
        <v>0.38</v>
      </c>
      <c r="P89" s="5">
        <v>0.01</v>
      </c>
      <c r="Q89" s="5" t="s">
        <v>26</v>
      </c>
      <c r="R89" s="5">
        <v>0.08</v>
      </c>
      <c r="S89" s="5" t="s">
        <v>26</v>
      </c>
      <c r="T89" s="5" t="s">
        <v>26</v>
      </c>
      <c r="U89" s="5" t="s">
        <v>26</v>
      </c>
      <c r="V89" s="5" t="s">
        <v>26</v>
      </c>
      <c r="W89" s="5" t="s">
        <v>26</v>
      </c>
      <c r="X89" s="5" t="s">
        <v>26</v>
      </c>
      <c r="Y89" s="5" t="s">
        <v>26</v>
      </c>
      <c r="Z89" s="5" t="s">
        <v>26</v>
      </c>
    </row>
    <row r="90" spans="1:26" ht="15.75" thickBot="1" x14ac:dyDescent="0.3">
      <c r="A90" s="4" t="s">
        <v>31</v>
      </c>
      <c r="B90" s="6">
        <v>38870</v>
      </c>
      <c r="C90" s="5">
        <v>68</v>
      </c>
      <c r="D90" s="5">
        <v>7.5</v>
      </c>
      <c r="E90" s="5">
        <v>55</v>
      </c>
      <c r="F90" s="5">
        <v>97</v>
      </c>
      <c r="G90" s="5">
        <v>10</v>
      </c>
      <c r="H90" s="5">
        <v>6</v>
      </c>
      <c r="I90" s="5">
        <v>141</v>
      </c>
      <c r="J90" s="5">
        <v>149</v>
      </c>
      <c r="K90" s="5">
        <v>56</v>
      </c>
      <c r="L90" s="5">
        <v>0.1</v>
      </c>
      <c r="M90" s="5">
        <v>0.03</v>
      </c>
      <c r="N90" s="5">
        <v>0.7</v>
      </c>
      <c r="O90" s="5">
        <v>0.38</v>
      </c>
      <c r="P90" s="5">
        <v>0.03</v>
      </c>
      <c r="Q90" s="5" t="s">
        <v>26</v>
      </c>
      <c r="R90" s="5">
        <v>0.28999999999999998</v>
      </c>
      <c r="S90" s="5" t="s">
        <v>26</v>
      </c>
      <c r="T90" s="5" t="s">
        <v>26</v>
      </c>
      <c r="U90" s="5" t="s">
        <v>26</v>
      </c>
      <c r="V90" s="5" t="s">
        <v>26</v>
      </c>
      <c r="W90" s="5" t="s">
        <v>26</v>
      </c>
      <c r="X90" s="5" t="s">
        <v>26</v>
      </c>
      <c r="Y90" s="5" t="s">
        <v>26</v>
      </c>
      <c r="Z90" s="5" t="s">
        <v>26</v>
      </c>
    </row>
    <row r="91" spans="1:26" ht="15.75" thickBot="1" x14ac:dyDescent="0.3">
      <c r="A91" s="4" t="s">
        <v>31</v>
      </c>
      <c r="B91" s="6">
        <v>40726</v>
      </c>
      <c r="C91" s="5">
        <v>77</v>
      </c>
      <c r="D91" s="5">
        <v>7.7</v>
      </c>
      <c r="E91" s="5">
        <v>62</v>
      </c>
      <c r="F91" s="5">
        <v>83</v>
      </c>
      <c r="G91" s="5">
        <v>8</v>
      </c>
      <c r="H91" s="5">
        <v>7</v>
      </c>
      <c r="I91" s="5">
        <v>182</v>
      </c>
      <c r="J91" s="5">
        <v>103</v>
      </c>
      <c r="K91" s="5" t="s">
        <v>26</v>
      </c>
      <c r="L91" s="5">
        <v>0.04</v>
      </c>
      <c r="M91" s="5">
        <v>0.32</v>
      </c>
      <c r="N91" s="5">
        <v>0.17</v>
      </c>
      <c r="O91" s="5" t="s">
        <v>26</v>
      </c>
      <c r="P91" s="5" t="s">
        <v>113</v>
      </c>
      <c r="Q91" s="5" t="s">
        <v>26</v>
      </c>
      <c r="R91" s="5" t="s">
        <v>26</v>
      </c>
      <c r="S91" s="5" t="s">
        <v>26</v>
      </c>
      <c r="T91" s="5" t="s">
        <v>26</v>
      </c>
      <c r="U91" s="5" t="s">
        <v>26</v>
      </c>
      <c r="V91" s="5" t="s">
        <v>26</v>
      </c>
      <c r="W91" s="5" t="s">
        <v>26</v>
      </c>
      <c r="X91" s="5" t="s">
        <v>26</v>
      </c>
      <c r="Y91" s="5" t="s">
        <v>26</v>
      </c>
      <c r="Z91" s="5" t="s">
        <v>26</v>
      </c>
    </row>
    <row r="92" spans="1:26" ht="15.75" thickBot="1" x14ac:dyDescent="0.3">
      <c r="A92" s="4" t="s">
        <v>31</v>
      </c>
      <c r="B92" s="6">
        <v>39116</v>
      </c>
      <c r="C92" s="5">
        <v>103</v>
      </c>
      <c r="D92" s="5">
        <v>7.4</v>
      </c>
      <c r="E92" s="5">
        <v>146</v>
      </c>
      <c r="F92" s="5">
        <v>90</v>
      </c>
      <c r="G92" s="5">
        <v>13</v>
      </c>
      <c r="H92" s="5">
        <v>6</v>
      </c>
      <c r="I92" s="5">
        <v>188</v>
      </c>
      <c r="J92" s="5">
        <v>107</v>
      </c>
      <c r="K92" s="5">
        <v>247</v>
      </c>
      <c r="L92" s="5">
        <v>0.1</v>
      </c>
      <c r="M92" s="5">
        <v>0.18</v>
      </c>
      <c r="N92" s="5">
        <v>0.13</v>
      </c>
      <c r="O92" s="5">
        <v>0.27</v>
      </c>
      <c r="P92" s="5">
        <v>0.01</v>
      </c>
      <c r="Q92" s="5" t="s">
        <v>26</v>
      </c>
      <c r="R92" s="5" t="s">
        <v>26</v>
      </c>
      <c r="S92" s="5" t="s">
        <v>26</v>
      </c>
      <c r="T92" s="5" t="s">
        <v>26</v>
      </c>
      <c r="U92" s="5" t="s">
        <v>26</v>
      </c>
      <c r="V92" s="5" t="s">
        <v>26</v>
      </c>
      <c r="W92" s="5" t="s">
        <v>26</v>
      </c>
      <c r="X92" s="5" t="s">
        <v>26</v>
      </c>
      <c r="Y92" s="5" t="s">
        <v>26</v>
      </c>
      <c r="Z92" s="5" t="s">
        <v>26</v>
      </c>
    </row>
    <row r="93" spans="1:26" ht="15.75" thickBot="1" x14ac:dyDescent="0.3">
      <c r="A93" s="4" t="s">
        <v>31</v>
      </c>
      <c r="B93" s="6">
        <v>39510</v>
      </c>
      <c r="C93" s="5">
        <v>98</v>
      </c>
      <c r="D93" s="5">
        <v>7.5</v>
      </c>
      <c r="E93" s="5">
        <v>125</v>
      </c>
      <c r="F93" s="5">
        <v>83</v>
      </c>
      <c r="G93" s="5">
        <v>12</v>
      </c>
      <c r="H93" s="5">
        <v>6</v>
      </c>
      <c r="I93" s="5">
        <v>113</v>
      </c>
      <c r="J93" s="5">
        <v>112</v>
      </c>
      <c r="K93" s="5">
        <v>146</v>
      </c>
      <c r="L93" s="5">
        <v>0.03</v>
      </c>
      <c r="M93" s="5">
        <v>0.27</v>
      </c>
      <c r="N93" s="5">
        <v>0.11</v>
      </c>
      <c r="O93" s="5" t="s">
        <v>26</v>
      </c>
      <c r="P93" s="5">
        <v>0.03</v>
      </c>
      <c r="Q93" s="5" t="s">
        <v>26</v>
      </c>
      <c r="R93" s="5" t="s">
        <v>26</v>
      </c>
      <c r="S93" s="5" t="s">
        <v>26</v>
      </c>
      <c r="T93" s="5" t="s">
        <v>26</v>
      </c>
      <c r="U93" s="5" t="s">
        <v>26</v>
      </c>
      <c r="V93" s="5" t="s">
        <v>26</v>
      </c>
      <c r="W93" s="5" t="s">
        <v>26</v>
      </c>
      <c r="X93" s="5" t="s">
        <v>26</v>
      </c>
      <c r="Y93" s="5" t="s">
        <v>26</v>
      </c>
      <c r="Z93" s="5" t="s">
        <v>26</v>
      </c>
    </row>
    <row r="94" spans="1:26" ht="15.75" thickBot="1" x14ac:dyDescent="0.3">
      <c r="A94" s="4" t="s">
        <v>31</v>
      </c>
      <c r="B94" s="6">
        <v>39205</v>
      </c>
      <c r="C94" s="5">
        <v>109</v>
      </c>
      <c r="D94" s="5">
        <v>7.4</v>
      </c>
      <c r="E94" s="5">
        <v>171</v>
      </c>
      <c r="F94" s="5">
        <v>85</v>
      </c>
      <c r="G94" s="5">
        <v>13</v>
      </c>
      <c r="H94" s="5">
        <v>6</v>
      </c>
      <c r="I94" s="5">
        <v>194</v>
      </c>
      <c r="J94" s="5">
        <v>111</v>
      </c>
      <c r="K94" s="5">
        <v>298</v>
      </c>
      <c r="L94" s="5">
        <v>0.1</v>
      </c>
      <c r="M94" s="5">
        <v>0.15</v>
      </c>
      <c r="N94" s="5">
        <v>0.12</v>
      </c>
      <c r="O94" s="5">
        <v>0.2</v>
      </c>
      <c r="P94" s="5">
        <v>0.01</v>
      </c>
      <c r="Q94" s="5" t="s">
        <v>26</v>
      </c>
      <c r="R94" s="5" t="s">
        <v>26</v>
      </c>
      <c r="S94" s="5" t="s">
        <v>26</v>
      </c>
      <c r="T94" s="5" t="s">
        <v>26</v>
      </c>
      <c r="U94" s="5" t="s">
        <v>26</v>
      </c>
      <c r="V94" s="5" t="s">
        <v>26</v>
      </c>
      <c r="W94" s="5" t="s">
        <v>26</v>
      </c>
      <c r="X94" s="5" t="s">
        <v>26</v>
      </c>
      <c r="Y94" s="5" t="s">
        <v>26</v>
      </c>
      <c r="Z94" s="5" t="s">
        <v>26</v>
      </c>
    </row>
    <row r="95" spans="1:26" ht="15.75" thickBot="1" x14ac:dyDescent="0.3">
      <c r="A95" s="4" t="s">
        <v>31</v>
      </c>
      <c r="B95" s="6">
        <v>38871</v>
      </c>
      <c r="C95" s="5">
        <v>70</v>
      </c>
      <c r="D95" s="5">
        <v>7.5</v>
      </c>
      <c r="E95" s="5">
        <v>56</v>
      </c>
      <c r="F95" s="5">
        <v>102</v>
      </c>
      <c r="G95" s="5">
        <v>10</v>
      </c>
      <c r="H95" s="5">
        <v>5</v>
      </c>
      <c r="I95" s="5">
        <v>149</v>
      </c>
      <c r="J95" s="5">
        <v>128</v>
      </c>
      <c r="K95" s="5">
        <v>50</v>
      </c>
      <c r="L95" s="5">
        <v>0.1</v>
      </c>
      <c r="M95" s="5">
        <v>0.22</v>
      </c>
      <c r="N95" s="5">
        <v>0.81</v>
      </c>
      <c r="O95" s="5">
        <v>0.32</v>
      </c>
      <c r="P95" s="5">
        <v>0.04</v>
      </c>
      <c r="Q95" s="5" t="s">
        <v>26</v>
      </c>
      <c r="R95" s="5">
        <v>0.2</v>
      </c>
      <c r="S95" s="5" t="s">
        <v>26</v>
      </c>
      <c r="T95" s="5" t="s">
        <v>26</v>
      </c>
      <c r="U95" s="5" t="s">
        <v>26</v>
      </c>
      <c r="V95" s="5" t="s">
        <v>26</v>
      </c>
      <c r="W95" s="5" t="s">
        <v>26</v>
      </c>
      <c r="X95" s="5" t="s">
        <v>26</v>
      </c>
      <c r="Y95" s="5" t="s">
        <v>26</v>
      </c>
      <c r="Z95" s="5" t="s">
        <v>26</v>
      </c>
    </row>
    <row r="96" spans="1:26" ht="15.75" thickBot="1" x14ac:dyDescent="0.3">
      <c r="A96" s="4" t="s">
        <v>31</v>
      </c>
      <c r="B96" s="6">
        <v>40727</v>
      </c>
      <c r="C96" s="5">
        <v>77</v>
      </c>
      <c r="D96" s="5">
        <v>7.4</v>
      </c>
      <c r="E96" s="5">
        <v>65</v>
      </c>
      <c r="F96" s="5">
        <v>83</v>
      </c>
      <c r="G96" s="5">
        <v>9</v>
      </c>
      <c r="H96" s="5">
        <v>7</v>
      </c>
      <c r="I96" s="5">
        <v>178</v>
      </c>
      <c r="J96" s="5">
        <v>111</v>
      </c>
      <c r="K96" s="5">
        <v>48</v>
      </c>
      <c r="L96" s="5">
        <v>0.15</v>
      </c>
      <c r="M96" s="5">
        <v>0.34</v>
      </c>
      <c r="N96" s="5">
        <v>0.17</v>
      </c>
      <c r="O96" s="5" t="s">
        <v>26</v>
      </c>
      <c r="P96" s="5">
        <v>0.02</v>
      </c>
      <c r="Q96" s="5" t="s">
        <v>26</v>
      </c>
      <c r="R96" s="5" t="s">
        <v>26</v>
      </c>
      <c r="S96" s="5" t="s">
        <v>26</v>
      </c>
      <c r="T96" s="5" t="s">
        <v>26</v>
      </c>
      <c r="U96" s="5" t="s">
        <v>26</v>
      </c>
      <c r="V96" s="5" t="s">
        <v>26</v>
      </c>
      <c r="W96" s="5" t="s">
        <v>26</v>
      </c>
      <c r="X96" s="5" t="s">
        <v>26</v>
      </c>
      <c r="Y96" s="5" t="s">
        <v>26</v>
      </c>
      <c r="Z96" s="5" t="s">
        <v>26</v>
      </c>
    </row>
    <row r="97" spans="1:26" ht="15.75" thickBot="1" x14ac:dyDescent="0.3">
      <c r="A97" s="4" t="s">
        <v>31</v>
      </c>
      <c r="B97" s="6">
        <v>39117</v>
      </c>
      <c r="C97" s="5">
        <v>103</v>
      </c>
      <c r="D97" s="5">
        <v>7.4</v>
      </c>
      <c r="E97" s="5">
        <v>146</v>
      </c>
      <c r="F97" s="5">
        <v>90</v>
      </c>
      <c r="G97" s="5">
        <v>13</v>
      </c>
      <c r="H97" s="5">
        <v>6</v>
      </c>
      <c r="I97" s="5">
        <v>188</v>
      </c>
      <c r="J97" s="5">
        <v>107</v>
      </c>
      <c r="K97" s="5">
        <v>247</v>
      </c>
      <c r="L97" s="5">
        <v>0.1</v>
      </c>
      <c r="M97" s="5">
        <v>0.18</v>
      </c>
      <c r="N97" s="5">
        <v>0.13</v>
      </c>
      <c r="O97" s="5">
        <v>0.27</v>
      </c>
      <c r="P97" s="5">
        <v>0.01</v>
      </c>
      <c r="Q97" s="5" t="s">
        <v>26</v>
      </c>
      <c r="R97" s="5" t="s">
        <v>26</v>
      </c>
      <c r="S97" s="5" t="s">
        <v>26</v>
      </c>
      <c r="T97" s="5" t="s">
        <v>26</v>
      </c>
      <c r="U97" s="5" t="s">
        <v>26</v>
      </c>
      <c r="V97" s="5" t="s">
        <v>26</v>
      </c>
      <c r="W97" s="5" t="s">
        <v>26</v>
      </c>
      <c r="X97" s="5" t="s">
        <v>26</v>
      </c>
      <c r="Y97" s="5" t="s">
        <v>26</v>
      </c>
      <c r="Z97" s="5" t="s">
        <v>26</v>
      </c>
    </row>
    <row r="98" spans="1:26" ht="15.75" thickBot="1" x14ac:dyDescent="0.3">
      <c r="A98" s="4" t="s">
        <v>31</v>
      </c>
      <c r="B98" s="6">
        <v>40637</v>
      </c>
      <c r="C98" s="5">
        <v>78</v>
      </c>
      <c r="D98" s="5">
        <v>7.4</v>
      </c>
      <c r="E98" s="5">
        <v>66</v>
      </c>
      <c r="F98" s="5">
        <v>85</v>
      </c>
      <c r="G98" s="5">
        <v>9</v>
      </c>
      <c r="H98" s="5">
        <v>7</v>
      </c>
      <c r="I98" s="5">
        <v>183</v>
      </c>
      <c r="J98" s="5">
        <v>113</v>
      </c>
      <c r="K98" s="5">
        <v>51</v>
      </c>
      <c r="L98" s="5">
        <v>7.0000000000000007E-2</v>
      </c>
      <c r="M98" s="5">
        <v>0.36</v>
      </c>
      <c r="N98" s="5">
        <v>0.17</v>
      </c>
      <c r="O98" s="5" t="s">
        <v>26</v>
      </c>
      <c r="P98" s="5">
        <v>0.01</v>
      </c>
      <c r="Q98" s="5" t="s">
        <v>26</v>
      </c>
      <c r="R98" s="5" t="s">
        <v>26</v>
      </c>
      <c r="S98" s="5" t="s">
        <v>26</v>
      </c>
      <c r="T98" s="5" t="s">
        <v>26</v>
      </c>
      <c r="U98" s="5" t="s">
        <v>26</v>
      </c>
      <c r="V98" s="5" t="s">
        <v>26</v>
      </c>
      <c r="W98" s="5" t="s">
        <v>26</v>
      </c>
      <c r="X98" s="5" t="s">
        <v>26</v>
      </c>
      <c r="Y98" s="5" t="s">
        <v>26</v>
      </c>
      <c r="Z98" s="5" t="s">
        <v>26</v>
      </c>
    </row>
    <row r="99" spans="1:26" ht="15.75" thickBot="1" x14ac:dyDescent="0.3">
      <c r="A99" s="4" t="s">
        <v>31</v>
      </c>
      <c r="B99" s="6">
        <v>39968</v>
      </c>
      <c r="C99" s="5">
        <v>74</v>
      </c>
      <c r="D99" s="5">
        <v>7.6</v>
      </c>
      <c r="E99" s="5">
        <v>67</v>
      </c>
      <c r="F99" s="5">
        <v>77</v>
      </c>
      <c r="G99" s="5">
        <v>7</v>
      </c>
      <c r="H99" s="5">
        <v>6</v>
      </c>
      <c r="I99" s="5">
        <v>143</v>
      </c>
      <c r="J99" s="5">
        <v>109</v>
      </c>
      <c r="K99" s="5">
        <v>51</v>
      </c>
      <c r="L99" s="5">
        <v>0.02</v>
      </c>
      <c r="M99" s="5">
        <v>0.22</v>
      </c>
      <c r="N99" s="5">
        <v>0.11</v>
      </c>
      <c r="O99" s="5" t="s">
        <v>26</v>
      </c>
      <c r="P99" s="5">
        <v>0.03</v>
      </c>
      <c r="Q99" s="5" t="s">
        <v>26</v>
      </c>
      <c r="R99" s="5" t="s">
        <v>26</v>
      </c>
      <c r="S99" s="5" t="s">
        <v>26</v>
      </c>
      <c r="T99" s="5" t="s">
        <v>26</v>
      </c>
      <c r="U99" s="5" t="s">
        <v>26</v>
      </c>
      <c r="V99" s="5" t="s">
        <v>26</v>
      </c>
      <c r="W99" s="5" t="s">
        <v>26</v>
      </c>
      <c r="X99" s="5" t="s">
        <v>26</v>
      </c>
      <c r="Y99" s="5" t="s">
        <v>26</v>
      </c>
      <c r="Z99" s="5" t="s">
        <v>26</v>
      </c>
    </row>
    <row r="100" spans="1:26" ht="15.75" thickBot="1" x14ac:dyDescent="0.3">
      <c r="A100" s="4" t="s">
        <v>31</v>
      </c>
      <c r="B100" s="6">
        <v>40333</v>
      </c>
      <c r="C100" s="5">
        <v>67</v>
      </c>
      <c r="D100" s="5">
        <v>7.9</v>
      </c>
      <c r="E100" s="5">
        <v>55</v>
      </c>
      <c r="F100" s="5">
        <v>71</v>
      </c>
      <c r="G100" s="5">
        <v>9</v>
      </c>
      <c r="H100" s="5">
        <v>8</v>
      </c>
      <c r="I100" s="5">
        <v>145</v>
      </c>
      <c r="J100" s="5">
        <v>93</v>
      </c>
      <c r="K100" s="5">
        <v>40</v>
      </c>
      <c r="L100" s="5" t="s">
        <v>113</v>
      </c>
      <c r="M100" s="5">
        <v>0.71</v>
      </c>
      <c r="N100" s="5">
        <v>0.17</v>
      </c>
      <c r="O100" s="5" t="s">
        <v>26</v>
      </c>
      <c r="P100" s="5" t="s">
        <v>113</v>
      </c>
      <c r="Q100" s="5" t="s">
        <v>26</v>
      </c>
      <c r="R100" s="5" t="s">
        <v>26</v>
      </c>
      <c r="S100" s="5" t="s">
        <v>26</v>
      </c>
      <c r="T100" s="5" t="s">
        <v>26</v>
      </c>
      <c r="U100" s="5" t="s">
        <v>26</v>
      </c>
      <c r="V100" s="5" t="s">
        <v>26</v>
      </c>
      <c r="W100" s="5" t="s">
        <v>26</v>
      </c>
      <c r="X100" s="5" t="s">
        <v>26</v>
      </c>
      <c r="Y100" s="5" t="s">
        <v>26</v>
      </c>
      <c r="Z100" s="5" t="s">
        <v>26</v>
      </c>
    </row>
    <row r="101" spans="1:26" ht="15.75" thickBot="1" x14ac:dyDescent="0.3">
      <c r="A101" s="4" t="s">
        <v>31</v>
      </c>
      <c r="B101" s="6">
        <v>39633</v>
      </c>
      <c r="C101" s="5">
        <v>90</v>
      </c>
      <c r="D101" s="5">
        <v>7.5</v>
      </c>
      <c r="E101" s="5">
        <v>113</v>
      </c>
      <c r="F101" s="5">
        <v>85</v>
      </c>
      <c r="G101" s="5">
        <v>11</v>
      </c>
      <c r="H101" s="5">
        <v>5</v>
      </c>
      <c r="I101" s="5">
        <v>166</v>
      </c>
      <c r="J101" s="5">
        <v>111</v>
      </c>
      <c r="K101" s="5">
        <v>120</v>
      </c>
      <c r="L101" s="5" t="s">
        <v>26</v>
      </c>
      <c r="M101" s="5">
        <v>0.23</v>
      </c>
      <c r="N101" s="5">
        <v>0.11</v>
      </c>
      <c r="O101" s="5" t="s">
        <v>26</v>
      </c>
      <c r="P101" s="5">
        <v>0.02</v>
      </c>
      <c r="Q101" s="5" t="s">
        <v>26</v>
      </c>
      <c r="R101" s="5" t="s">
        <v>26</v>
      </c>
      <c r="S101" s="5" t="s">
        <v>26</v>
      </c>
      <c r="T101" s="5" t="s">
        <v>26</v>
      </c>
      <c r="U101" s="5" t="s">
        <v>26</v>
      </c>
      <c r="V101" s="5" t="s">
        <v>26</v>
      </c>
      <c r="W101" s="5" t="s">
        <v>26</v>
      </c>
      <c r="X101" s="5" t="s">
        <v>26</v>
      </c>
      <c r="Y101" s="5" t="s">
        <v>26</v>
      </c>
      <c r="Z101" s="5" t="s">
        <v>26</v>
      </c>
    </row>
    <row r="102" spans="1:26" ht="15.75" thickBot="1" x14ac:dyDescent="0.3">
      <c r="A102" s="4" t="s">
        <v>31</v>
      </c>
      <c r="B102" s="6">
        <v>38753</v>
      </c>
      <c r="C102" s="5">
        <v>64</v>
      </c>
      <c r="D102" s="5">
        <v>7.4</v>
      </c>
      <c r="E102" s="5">
        <v>65</v>
      </c>
      <c r="F102" s="5">
        <v>86</v>
      </c>
      <c r="G102" s="5">
        <v>11</v>
      </c>
      <c r="H102" s="5">
        <v>7</v>
      </c>
      <c r="I102" s="5">
        <v>143</v>
      </c>
      <c r="J102" s="5">
        <v>110</v>
      </c>
      <c r="K102" s="5">
        <v>2</v>
      </c>
      <c r="L102" s="5">
        <v>0</v>
      </c>
      <c r="M102" s="5">
        <v>0.69</v>
      </c>
      <c r="N102" s="5">
        <v>0.27</v>
      </c>
      <c r="O102" s="5">
        <v>0.46</v>
      </c>
      <c r="P102" s="5">
        <v>0.1</v>
      </c>
      <c r="Q102" s="5" t="s">
        <v>26</v>
      </c>
      <c r="R102" s="5">
        <v>0.02</v>
      </c>
      <c r="S102" s="5" t="s">
        <v>26</v>
      </c>
      <c r="T102" s="5" t="s">
        <v>26</v>
      </c>
      <c r="U102" s="5" t="s">
        <v>26</v>
      </c>
      <c r="V102" s="5" t="s">
        <v>26</v>
      </c>
      <c r="W102" s="5" t="s">
        <v>26</v>
      </c>
      <c r="X102" s="5" t="s">
        <v>26</v>
      </c>
      <c r="Y102" s="5" t="s">
        <v>26</v>
      </c>
      <c r="Z102" s="5" t="s">
        <v>26</v>
      </c>
    </row>
    <row r="103" spans="1:26" ht="15.75" thickBot="1" x14ac:dyDescent="0.3">
      <c r="A103" s="4" t="s">
        <v>31</v>
      </c>
      <c r="B103" s="6">
        <v>40242</v>
      </c>
      <c r="C103" s="5">
        <v>76</v>
      </c>
      <c r="D103" s="5">
        <v>7.7</v>
      </c>
      <c r="E103" s="5">
        <v>66</v>
      </c>
      <c r="F103" s="5">
        <v>87</v>
      </c>
      <c r="G103" s="5">
        <v>9</v>
      </c>
      <c r="H103" s="5">
        <v>8</v>
      </c>
      <c r="I103" s="5">
        <v>167</v>
      </c>
      <c r="J103" s="5">
        <v>110</v>
      </c>
      <c r="K103" s="5">
        <v>42</v>
      </c>
      <c r="L103" s="5">
        <v>0.1</v>
      </c>
      <c r="M103" s="5">
        <v>0.45</v>
      </c>
      <c r="N103" s="5">
        <v>0.12</v>
      </c>
      <c r="O103" s="5" t="s">
        <v>26</v>
      </c>
      <c r="P103" s="5" t="s">
        <v>113</v>
      </c>
      <c r="Q103" s="5" t="s">
        <v>26</v>
      </c>
      <c r="R103" s="5">
        <v>0.19</v>
      </c>
      <c r="S103" s="5" t="s">
        <v>26</v>
      </c>
      <c r="T103" s="5" t="s">
        <v>26</v>
      </c>
      <c r="U103" s="5" t="s">
        <v>26</v>
      </c>
      <c r="V103" s="5" t="s">
        <v>26</v>
      </c>
      <c r="W103" s="5" t="s">
        <v>26</v>
      </c>
      <c r="X103" s="5" t="s">
        <v>26</v>
      </c>
      <c r="Y103" s="5" t="s">
        <v>26</v>
      </c>
      <c r="Z103" s="5" t="s">
        <v>26</v>
      </c>
    </row>
    <row r="104" spans="1:26" ht="15.75" thickBot="1" x14ac:dyDescent="0.3">
      <c r="A104" s="4" t="s">
        <v>31</v>
      </c>
      <c r="B104" s="6">
        <v>40607</v>
      </c>
      <c r="C104" s="5">
        <v>72</v>
      </c>
      <c r="D104" s="5">
        <v>7.5</v>
      </c>
      <c r="E104" s="5">
        <v>50</v>
      </c>
      <c r="F104" s="5">
        <v>74</v>
      </c>
      <c r="G104" s="5">
        <v>10</v>
      </c>
      <c r="H104" s="5">
        <v>7</v>
      </c>
      <c r="I104" s="5">
        <v>160</v>
      </c>
      <c r="J104" s="5">
        <v>105</v>
      </c>
      <c r="K104" s="5">
        <v>54</v>
      </c>
      <c r="L104" s="5">
        <v>0.05</v>
      </c>
      <c r="M104" s="5">
        <v>0.97</v>
      </c>
      <c r="N104" s="5">
        <v>0.38</v>
      </c>
      <c r="O104" s="5" t="s">
        <v>26</v>
      </c>
      <c r="P104" s="5">
        <v>0.01</v>
      </c>
      <c r="Q104" s="5" t="s">
        <v>26</v>
      </c>
      <c r="R104" s="5" t="s">
        <v>26</v>
      </c>
      <c r="S104" s="5" t="s">
        <v>26</v>
      </c>
      <c r="T104" s="5" t="s">
        <v>26</v>
      </c>
      <c r="U104" s="5" t="s">
        <v>26</v>
      </c>
      <c r="V104" s="5" t="s">
        <v>26</v>
      </c>
      <c r="W104" s="5" t="s">
        <v>26</v>
      </c>
      <c r="X104" s="5" t="s">
        <v>26</v>
      </c>
      <c r="Y104" s="5" t="s">
        <v>26</v>
      </c>
      <c r="Z104" s="5" t="s">
        <v>26</v>
      </c>
    </row>
    <row r="105" spans="1:26" ht="15.75" thickBot="1" x14ac:dyDescent="0.3">
      <c r="A105" s="4" t="s">
        <v>31</v>
      </c>
      <c r="B105" s="6">
        <v>39573</v>
      </c>
      <c r="C105" s="5">
        <v>86</v>
      </c>
      <c r="D105" s="5">
        <v>7.6</v>
      </c>
      <c r="E105" s="5">
        <v>95</v>
      </c>
      <c r="F105" s="5">
        <v>82</v>
      </c>
      <c r="G105" s="5">
        <v>10</v>
      </c>
      <c r="H105" s="5">
        <v>5</v>
      </c>
      <c r="I105" s="5">
        <v>164</v>
      </c>
      <c r="J105" s="5">
        <v>110</v>
      </c>
      <c r="K105" s="5">
        <v>98</v>
      </c>
      <c r="L105" s="5" t="s">
        <v>26</v>
      </c>
      <c r="M105" s="5">
        <v>0.26</v>
      </c>
      <c r="N105" s="5">
        <v>0.11</v>
      </c>
      <c r="O105" s="5" t="s">
        <v>26</v>
      </c>
      <c r="P105" s="5">
        <v>0.02</v>
      </c>
      <c r="Q105" s="5" t="s">
        <v>26</v>
      </c>
      <c r="R105" s="5" t="s">
        <v>26</v>
      </c>
      <c r="S105" s="5" t="s">
        <v>26</v>
      </c>
      <c r="T105" s="5" t="s">
        <v>26</v>
      </c>
      <c r="U105" s="5" t="s">
        <v>26</v>
      </c>
      <c r="V105" s="5" t="s">
        <v>26</v>
      </c>
      <c r="W105" s="5" t="s">
        <v>26</v>
      </c>
      <c r="X105" s="5" t="s">
        <v>26</v>
      </c>
      <c r="Y105" s="5" t="s">
        <v>26</v>
      </c>
      <c r="Z105" s="5" t="s">
        <v>26</v>
      </c>
    </row>
    <row r="106" spans="1:26" ht="15.75" thickBot="1" x14ac:dyDescent="0.3">
      <c r="A106" s="4" t="s">
        <v>31</v>
      </c>
      <c r="B106" s="6">
        <v>39268</v>
      </c>
      <c r="C106" s="5">
        <v>72</v>
      </c>
      <c r="D106" s="5">
        <v>7.5</v>
      </c>
      <c r="E106" s="5">
        <v>70</v>
      </c>
      <c r="F106" s="5">
        <v>85</v>
      </c>
      <c r="G106" s="5">
        <v>10</v>
      </c>
      <c r="H106" s="5">
        <v>7</v>
      </c>
      <c r="I106" s="5">
        <v>160</v>
      </c>
      <c r="J106" s="5">
        <v>112</v>
      </c>
      <c r="K106" s="5">
        <v>74</v>
      </c>
      <c r="L106" s="5">
        <v>0.1</v>
      </c>
      <c r="M106" s="5">
        <v>1.1000000000000001</v>
      </c>
      <c r="N106" s="5">
        <v>0.26</v>
      </c>
      <c r="O106" s="5">
        <v>0.37</v>
      </c>
      <c r="P106" s="5">
        <v>0.16</v>
      </c>
      <c r="Q106" s="5" t="s">
        <v>26</v>
      </c>
      <c r="R106" s="5" t="s">
        <v>26</v>
      </c>
      <c r="S106" s="5" t="s">
        <v>26</v>
      </c>
      <c r="T106" s="5" t="s">
        <v>26</v>
      </c>
      <c r="U106" s="5" t="s">
        <v>26</v>
      </c>
      <c r="V106" s="5" t="s">
        <v>26</v>
      </c>
      <c r="W106" s="5" t="s">
        <v>26</v>
      </c>
      <c r="X106" s="5" t="s">
        <v>26</v>
      </c>
      <c r="Y106" s="5" t="s">
        <v>26</v>
      </c>
      <c r="Z106" s="5" t="s">
        <v>26</v>
      </c>
    </row>
    <row r="107" spans="1:26" ht="15.75" thickBot="1" x14ac:dyDescent="0.3">
      <c r="A107" s="4" t="s">
        <v>31</v>
      </c>
      <c r="B107" s="6">
        <v>37899</v>
      </c>
      <c r="C107" s="5">
        <v>68</v>
      </c>
      <c r="D107" s="5">
        <v>7.5</v>
      </c>
      <c r="E107" s="5">
        <v>52</v>
      </c>
      <c r="F107" s="5">
        <v>90</v>
      </c>
      <c r="G107" s="5">
        <v>10</v>
      </c>
      <c r="H107" s="5">
        <v>6</v>
      </c>
      <c r="I107" s="5">
        <v>141</v>
      </c>
      <c r="J107" s="5">
        <v>130</v>
      </c>
      <c r="K107" s="5">
        <v>53</v>
      </c>
      <c r="L107" s="5">
        <v>0.1</v>
      </c>
      <c r="M107" s="5">
        <v>0.28999999999999998</v>
      </c>
      <c r="N107" s="5">
        <v>0.6</v>
      </c>
      <c r="O107" s="5">
        <v>0.4</v>
      </c>
      <c r="P107" s="5">
        <v>0.12</v>
      </c>
      <c r="Q107" s="5" t="s">
        <v>26</v>
      </c>
      <c r="R107" s="5">
        <v>0.23</v>
      </c>
      <c r="S107" s="5" t="s">
        <v>26</v>
      </c>
      <c r="T107" s="5" t="s">
        <v>26</v>
      </c>
      <c r="U107" s="5" t="s">
        <v>26</v>
      </c>
      <c r="V107" s="5" t="s">
        <v>26</v>
      </c>
      <c r="W107" s="5" t="s">
        <v>26</v>
      </c>
      <c r="X107" s="5" t="s">
        <v>26</v>
      </c>
      <c r="Y107" s="5" t="s">
        <v>26</v>
      </c>
      <c r="Z107" s="5" t="s">
        <v>26</v>
      </c>
    </row>
    <row r="108" spans="1:26" ht="15.75" thickBot="1" x14ac:dyDescent="0.3">
      <c r="A108" s="4" t="s">
        <v>31</v>
      </c>
      <c r="B108" s="6">
        <v>39819</v>
      </c>
      <c r="C108" s="5">
        <v>75</v>
      </c>
      <c r="D108" s="5">
        <v>7.8</v>
      </c>
      <c r="E108" s="5">
        <v>49</v>
      </c>
      <c r="F108" s="5">
        <v>59</v>
      </c>
      <c r="G108" s="5">
        <v>5</v>
      </c>
      <c r="H108" s="5">
        <v>4</v>
      </c>
      <c r="I108" s="5">
        <v>147</v>
      </c>
      <c r="J108" s="5">
        <v>106</v>
      </c>
      <c r="K108" s="5">
        <v>49</v>
      </c>
      <c r="L108" s="5">
        <v>0.05</v>
      </c>
      <c r="M108" s="5">
        <v>0.23</v>
      </c>
      <c r="N108" s="5">
        <v>0.09</v>
      </c>
      <c r="O108" s="5" t="s">
        <v>26</v>
      </c>
      <c r="P108" s="5">
        <v>0</v>
      </c>
      <c r="Q108" s="5" t="s">
        <v>26</v>
      </c>
      <c r="R108" s="5" t="s">
        <v>26</v>
      </c>
      <c r="S108" s="5" t="s">
        <v>26</v>
      </c>
      <c r="T108" s="5" t="s">
        <v>26</v>
      </c>
      <c r="U108" s="5" t="s">
        <v>26</v>
      </c>
      <c r="V108" s="5" t="s">
        <v>26</v>
      </c>
      <c r="W108" s="5" t="s">
        <v>26</v>
      </c>
      <c r="X108" s="5" t="s">
        <v>26</v>
      </c>
      <c r="Y108" s="5" t="s">
        <v>26</v>
      </c>
      <c r="Z108" s="5" t="s">
        <v>26</v>
      </c>
    </row>
    <row r="109" spans="1:26" ht="15.75" thickBot="1" x14ac:dyDescent="0.3">
      <c r="A109" s="4" t="s">
        <v>31</v>
      </c>
      <c r="B109" s="6">
        <v>38754</v>
      </c>
      <c r="C109" s="5">
        <v>68</v>
      </c>
      <c r="D109" s="5">
        <v>7.5</v>
      </c>
      <c r="E109" s="5">
        <v>55</v>
      </c>
      <c r="F109" s="5">
        <v>97</v>
      </c>
      <c r="G109" s="5">
        <v>10</v>
      </c>
      <c r="H109" s="5">
        <v>6</v>
      </c>
      <c r="I109" s="5">
        <v>141</v>
      </c>
      <c r="J109" s="5">
        <v>149</v>
      </c>
      <c r="K109" s="5">
        <v>56</v>
      </c>
      <c r="L109" s="5">
        <v>0.1</v>
      </c>
      <c r="M109" s="5">
        <v>0.03</v>
      </c>
      <c r="N109" s="5">
        <v>0.7</v>
      </c>
      <c r="O109" s="5">
        <v>0.38</v>
      </c>
      <c r="P109" s="5">
        <v>0.03</v>
      </c>
      <c r="Q109" s="5" t="s">
        <v>26</v>
      </c>
      <c r="R109" s="5">
        <v>0.28999999999999998</v>
      </c>
      <c r="S109" s="5" t="s">
        <v>26</v>
      </c>
      <c r="T109" s="5" t="s">
        <v>26</v>
      </c>
      <c r="U109" s="5" t="s">
        <v>26</v>
      </c>
      <c r="V109" s="5" t="s">
        <v>26</v>
      </c>
      <c r="W109" s="5" t="s">
        <v>26</v>
      </c>
      <c r="X109" s="5" t="s">
        <v>26</v>
      </c>
      <c r="Y109" s="5" t="s">
        <v>26</v>
      </c>
      <c r="Z109" s="5" t="s">
        <v>26</v>
      </c>
    </row>
    <row r="110" spans="1:26" ht="15.75" thickBot="1" x14ac:dyDescent="0.3">
      <c r="A110" s="4" t="s">
        <v>31</v>
      </c>
      <c r="B110" s="6">
        <v>38782</v>
      </c>
      <c r="C110" s="5">
        <v>70</v>
      </c>
      <c r="D110" s="5">
        <v>7.5</v>
      </c>
      <c r="E110" s="5">
        <v>56</v>
      </c>
      <c r="F110" s="5">
        <v>102</v>
      </c>
      <c r="G110" s="5">
        <v>10</v>
      </c>
      <c r="H110" s="5">
        <v>5</v>
      </c>
      <c r="I110" s="5">
        <v>149</v>
      </c>
      <c r="J110" s="5">
        <v>128</v>
      </c>
      <c r="K110" s="5">
        <v>50</v>
      </c>
      <c r="L110" s="5">
        <v>0.1</v>
      </c>
      <c r="M110" s="5">
        <v>0.22</v>
      </c>
      <c r="N110" s="5">
        <v>0.81</v>
      </c>
      <c r="O110" s="5">
        <v>0.32</v>
      </c>
      <c r="P110" s="5">
        <v>0.04</v>
      </c>
      <c r="Q110" s="5" t="s">
        <v>26</v>
      </c>
      <c r="R110" s="5">
        <v>0.2</v>
      </c>
      <c r="S110" s="5" t="s">
        <v>26</v>
      </c>
      <c r="T110" s="5" t="s">
        <v>26</v>
      </c>
      <c r="U110" s="5" t="s">
        <v>26</v>
      </c>
      <c r="V110" s="5" t="s">
        <v>26</v>
      </c>
      <c r="W110" s="5" t="s">
        <v>26</v>
      </c>
      <c r="X110" s="5" t="s">
        <v>26</v>
      </c>
      <c r="Y110" s="5" t="s">
        <v>26</v>
      </c>
      <c r="Z110" s="5" t="s">
        <v>26</v>
      </c>
    </row>
    <row r="111" spans="1:26" ht="15.75" thickBot="1" x14ac:dyDescent="0.3">
      <c r="A111" s="4" t="s">
        <v>31</v>
      </c>
      <c r="B111" s="6">
        <v>39178</v>
      </c>
      <c r="C111" s="5">
        <v>68</v>
      </c>
      <c r="D111" s="5">
        <v>7.5</v>
      </c>
      <c r="E111" s="5">
        <v>57</v>
      </c>
      <c r="F111" s="5">
        <v>71</v>
      </c>
      <c r="G111" s="5">
        <v>9</v>
      </c>
      <c r="H111" s="5">
        <v>5</v>
      </c>
      <c r="I111" s="5">
        <v>160</v>
      </c>
      <c r="J111" s="5">
        <v>119</v>
      </c>
      <c r="K111" s="5">
        <v>57</v>
      </c>
      <c r="L111" s="5">
        <v>0.1</v>
      </c>
      <c r="M111" s="5">
        <v>0.85</v>
      </c>
      <c r="N111" s="5">
        <v>0.55000000000000004</v>
      </c>
      <c r="O111" s="5">
        <v>0.41</v>
      </c>
      <c r="P111" s="5">
        <v>0.03</v>
      </c>
      <c r="Q111" s="5" t="s">
        <v>26</v>
      </c>
      <c r="R111" s="5" t="s">
        <v>26</v>
      </c>
      <c r="S111" s="5" t="s">
        <v>26</v>
      </c>
      <c r="T111" s="5" t="s">
        <v>26</v>
      </c>
      <c r="U111" s="5" t="s">
        <v>26</v>
      </c>
      <c r="V111" s="5" t="s">
        <v>26</v>
      </c>
      <c r="W111" s="5" t="s">
        <v>26</v>
      </c>
      <c r="X111" s="5" t="s">
        <v>26</v>
      </c>
      <c r="Y111" s="5" t="s">
        <v>26</v>
      </c>
      <c r="Z111" s="5" t="s">
        <v>26</v>
      </c>
    </row>
    <row r="112" spans="1:26" ht="15.75" thickBot="1" x14ac:dyDescent="0.3">
      <c r="A112" s="4" t="s">
        <v>31</v>
      </c>
      <c r="B112" s="6">
        <v>37382</v>
      </c>
      <c r="C112" s="5">
        <v>64</v>
      </c>
      <c r="D112" s="5">
        <v>7.4</v>
      </c>
      <c r="E112" s="5">
        <v>65</v>
      </c>
      <c r="F112" s="5">
        <v>86</v>
      </c>
      <c r="G112" s="5">
        <v>11</v>
      </c>
      <c r="H112" s="5">
        <v>7</v>
      </c>
      <c r="I112" s="5">
        <v>143</v>
      </c>
      <c r="J112" s="5">
        <v>110</v>
      </c>
      <c r="K112" s="5">
        <v>2</v>
      </c>
      <c r="L112" s="5">
        <v>0</v>
      </c>
      <c r="M112" s="5">
        <v>0.69</v>
      </c>
      <c r="N112" s="5">
        <v>0.27</v>
      </c>
      <c r="O112" s="5">
        <v>0.46</v>
      </c>
      <c r="P112" s="5">
        <v>0.1</v>
      </c>
      <c r="Q112" s="5" t="s">
        <v>26</v>
      </c>
      <c r="R112" s="5">
        <v>0.02</v>
      </c>
      <c r="S112" s="5" t="s">
        <v>26</v>
      </c>
      <c r="T112" s="5" t="s">
        <v>26</v>
      </c>
      <c r="U112" s="5" t="s">
        <v>26</v>
      </c>
      <c r="V112" s="5" t="s">
        <v>26</v>
      </c>
      <c r="W112" s="5" t="s">
        <v>26</v>
      </c>
      <c r="X112" s="5" t="s">
        <v>26</v>
      </c>
      <c r="Y112" s="5" t="s">
        <v>26</v>
      </c>
      <c r="Z112" s="5" t="s">
        <v>26</v>
      </c>
    </row>
    <row r="113" spans="1:26" ht="15.75" thickBot="1" x14ac:dyDescent="0.3">
      <c r="A113" s="4" t="s">
        <v>31</v>
      </c>
      <c r="B113" s="6">
        <v>38509</v>
      </c>
      <c r="C113" s="5">
        <v>71</v>
      </c>
      <c r="D113" s="5">
        <v>7.7</v>
      </c>
      <c r="E113" s="5">
        <v>74</v>
      </c>
      <c r="F113" s="5">
        <v>112</v>
      </c>
      <c r="G113" s="5">
        <v>11</v>
      </c>
      <c r="H113" s="5">
        <v>7</v>
      </c>
      <c r="I113" s="5">
        <v>154</v>
      </c>
      <c r="J113" s="5">
        <v>131</v>
      </c>
      <c r="K113" s="5">
        <v>51</v>
      </c>
      <c r="L113" s="5" t="s">
        <v>26</v>
      </c>
      <c r="M113" s="5">
        <v>0.18</v>
      </c>
      <c r="N113" s="5">
        <v>0.01</v>
      </c>
      <c r="O113" s="5">
        <v>0.43</v>
      </c>
      <c r="P113" s="5">
        <v>0</v>
      </c>
      <c r="Q113" s="5" t="s">
        <v>26</v>
      </c>
      <c r="R113" s="5">
        <v>0.17</v>
      </c>
      <c r="S113" s="5" t="s">
        <v>26</v>
      </c>
      <c r="T113" s="5" t="s">
        <v>26</v>
      </c>
      <c r="U113" s="5" t="s">
        <v>26</v>
      </c>
      <c r="V113" s="5" t="s">
        <v>26</v>
      </c>
      <c r="W113" s="5" t="s">
        <v>26</v>
      </c>
      <c r="X113" s="5" t="s">
        <v>26</v>
      </c>
      <c r="Y113" s="5" t="s">
        <v>26</v>
      </c>
      <c r="Z113" s="5" t="s">
        <v>26</v>
      </c>
    </row>
    <row r="114" spans="1:26" ht="15.75" thickBot="1" x14ac:dyDescent="0.3">
      <c r="A114" s="4" t="s">
        <v>31</v>
      </c>
      <c r="B114" s="6">
        <v>40700</v>
      </c>
      <c r="C114" s="5">
        <v>70</v>
      </c>
      <c r="D114" s="5">
        <v>7.7</v>
      </c>
      <c r="E114" s="5">
        <v>51</v>
      </c>
      <c r="F114" s="5">
        <v>78</v>
      </c>
      <c r="G114" s="5">
        <v>8</v>
      </c>
      <c r="H114" s="5">
        <v>7</v>
      </c>
      <c r="I114" s="5">
        <v>161</v>
      </c>
      <c r="J114" s="5">
        <v>103</v>
      </c>
      <c r="K114" s="5">
        <v>46</v>
      </c>
      <c r="L114" s="5">
        <v>0.03</v>
      </c>
      <c r="M114" s="5">
        <v>0.76</v>
      </c>
      <c r="N114" s="5">
        <v>0.17</v>
      </c>
      <c r="O114" s="5" t="s">
        <v>26</v>
      </c>
      <c r="P114" s="5" t="s">
        <v>113</v>
      </c>
      <c r="Q114" s="5" t="s">
        <v>26</v>
      </c>
      <c r="R114" s="5" t="s">
        <v>26</v>
      </c>
      <c r="S114" s="5" t="s">
        <v>26</v>
      </c>
      <c r="T114" s="5" t="s">
        <v>26</v>
      </c>
      <c r="U114" s="5" t="s">
        <v>26</v>
      </c>
      <c r="V114" s="5" t="s">
        <v>26</v>
      </c>
      <c r="W114" s="5" t="s">
        <v>26</v>
      </c>
      <c r="X114" s="5" t="s">
        <v>26</v>
      </c>
      <c r="Y114" s="5" t="s">
        <v>26</v>
      </c>
      <c r="Z114" s="5" t="s">
        <v>26</v>
      </c>
    </row>
    <row r="115" spans="1:26" ht="15.75" thickBot="1" x14ac:dyDescent="0.3">
      <c r="A115" s="4" t="s">
        <v>31</v>
      </c>
      <c r="B115" s="6">
        <v>37808</v>
      </c>
      <c r="C115" s="5">
        <v>70</v>
      </c>
      <c r="D115" s="5">
        <v>7.5</v>
      </c>
      <c r="E115" s="5">
        <v>61</v>
      </c>
      <c r="F115" s="5">
        <v>101</v>
      </c>
      <c r="G115" s="5">
        <v>10</v>
      </c>
      <c r="H115" s="5">
        <v>7</v>
      </c>
      <c r="I115" s="5">
        <v>166</v>
      </c>
      <c r="J115" s="5">
        <v>126</v>
      </c>
      <c r="K115" s="5">
        <v>55</v>
      </c>
      <c r="L115" s="5">
        <v>0.1</v>
      </c>
      <c r="M115" s="5">
        <v>3.22</v>
      </c>
      <c r="N115" s="5">
        <v>0.55000000000000004</v>
      </c>
      <c r="O115" s="5">
        <v>0.48</v>
      </c>
      <c r="P115" s="5">
        <v>0.02</v>
      </c>
      <c r="Q115" s="5" t="s">
        <v>26</v>
      </c>
      <c r="R115" s="5">
        <v>0.11</v>
      </c>
      <c r="S115" s="5" t="s">
        <v>26</v>
      </c>
      <c r="T115" s="5" t="s">
        <v>26</v>
      </c>
      <c r="U115" s="5" t="s">
        <v>26</v>
      </c>
      <c r="V115" s="5" t="s">
        <v>26</v>
      </c>
      <c r="W115" s="5" t="s">
        <v>26</v>
      </c>
      <c r="X115" s="5" t="s">
        <v>26</v>
      </c>
      <c r="Y115" s="5" t="s">
        <v>26</v>
      </c>
      <c r="Z115" s="5" t="s">
        <v>26</v>
      </c>
    </row>
    <row r="116" spans="1:26" ht="15.75" thickBot="1" x14ac:dyDescent="0.3">
      <c r="A116" s="4" t="s">
        <v>31</v>
      </c>
      <c r="B116" s="6">
        <v>40365</v>
      </c>
      <c r="C116" s="5">
        <v>76</v>
      </c>
      <c r="D116" s="5">
        <v>7.9</v>
      </c>
      <c r="E116" s="5">
        <v>68</v>
      </c>
      <c r="F116" s="5">
        <v>83</v>
      </c>
      <c r="G116" s="5">
        <v>8</v>
      </c>
      <c r="H116" s="5">
        <v>7</v>
      </c>
      <c r="I116" s="5">
        <v>171</v>
      </c>
      <c r="J116" s="5">
        <v>108</v>
      </c>
      <c r="K116" s="5" t="s">
        <v>26</v>
      </c>
      <c r="L116" s="5">
        <v>1.34</v>
      </c>
      <c r="M116" s="5">
        <v>0.31</v>
      </c>
      <c r="N116" s="5">
        <v>0.14000000000000001</v>
      </c>
      <c r="O116" s="5" t="s">
        <v>26</v>
      </c>
      <c r="P116" s="5" t="s">
        <v>113</v>
      </c>
      <c r="Q116" s="5" t="s">
        <v>26</v>
      </c>
      <c r="R116" s="5" t="s">
        <v>26</v>
      </c>
      <c r="S116" s="5" t="s">
        <v>26</v>
      </c>
      <c r="T116" s="5" t="s">
        <v>26</v>
      </c>
      <c r="U116" s="5" t="s">
        <v>26</v>
      </c>
      <c r="V116" s="5" t="s">
        <v>26</v>
      </c>
      <c r="W116" s="5" t="s">
        <v>26</v>
      </c>
      <c r="X116" s="5" t="s">
        <v>26</v>
      </c>
      <c r="Y116" s="5" t="s">
        <v>26</v>
      </c>
      <c r="Z116" s="5" t="s">
        <v>26</v>
      </c>
    </row>
    <row r="117" spans="1:26" ht="15.75" thickBot="1" x14ac:dyDescent="0.3">
      <c r="A117" s="4" t="s">
        <v>31</v>
      </c>
      <c r="B117" s="6">
        <v>39300</v>
      </c>
      <c r="C117" s="5">
        <v>71</v>
      </c>
      <c r="D117" s="5">
        <v>7.4</v>
      </c>
      <c r="E117" s="5">
        <v>63</v>
      </c>
      <c r="F117" s="5">
        <v>83</v>
      </c>
      <c r="G117" s="5">
        <v>11</v>
      </c>
      <c r="H117" s="5">
        <v>5</v>
      </c>
      <c r="I117" s="5">
        <v>162</v>
      </c>
      <c r="J117" s="5">
        <v>133</v>
      </c>
      <c r="K117" s="5">
        <v>56</v>
      </c>
      <c r="L117" s="5">
        <v>0.1</v>
      </c>
      <c r="M117" s="5">
        <v>1.43</v>
      </c>
      <c r="N117" s="5">
        <v>0.82</v>
      </c>
      <c r="O117" s="5">
        <v>0.37</v>
      </c>
      <c r="P117" s="5">
        <v>0.2</v>
      </c>
      <c r="Q117" s="5" t="s">
        <v>26</v>
      </c>
      <c r="R117" s="5">
        <v>0.12</v>
      </c>
      <c r="S117" s="5" t="s">
        <v>26</v>
      </c>
      <c r="T117" s="5" t="s">
        <v>26</v>
      </c>
      <c r="U117" s="5" t="s">
        <v>26</v>
      </c>
      <c r="V117" s="5" t="s">
        <v>26</v>
      </c>
      <c r="W117" s="5" t="s">
        <v>26</v>
      </c>
      <c r="X117" s="5" t="s">
        <v>26</v>
      </c>
      <c r="Y117" s="5" t="s">
        <v>26</v>
      </c>
      <c r="Z117" s="5" t="s">
        <v>26</v>
      </c>
    </row>
    <row r="118" spans="1:26" ht="15.75" thickBot="1" x14ac:dyDescent="0.3">
      <c r="A118" s="4" t="s">
        <v>31</v>
      </c>
      <c r="B118" s="6">
        <v>38236</v>
      </c>
      <c r="C118" s="5">
        <v>75</v>
      </c>
      <c r="D118" s="5">
        <v>7.3</v>
      </c>
      <c r="E118" s="5">
        <v>77</v>
      </c>
      <c r="F118" s="5">
        <v>100</v>
      </c>
      <c r="G118" s="5">
        <v>12</v>
      </c>
      <c r="H118" s="5">
        <v>7</v>
      </c>
      <c r="I118" s="5">
        <v>161</v>
      </c>
      <c r="J118" s="5">
        <v>89</v>
      </c>
      <c r="K118" s="5">
        <v>93</v>
      </c>
      <c r="L118" s="5">
        <v>0.1</v>
      </c>
      <c r="M118" s="5">
        <v>0.83</v>
      </c>
      <c r="N118" s="5">
        <v>0.65</v>
      </c>
      <c r="O118" s="5">
        <v>0.57999999999999996</v>
      </c>
      <c r="P118" s="5">
        <v>0.13</v>
      </c>
      <c r="Q118" s="5" t="s">
        <v>26</v>
      </c>
      <c r="R118" s="5">
        <v>0.18</v>
      </c>
      <c r="S118" s="5" t="s">
        <v>26</v>
      </c>
      <c r="T118" s="5" t="s">
        <v>26</v>
      </c>
      <c r="U118" s="5" t="s">
        <v>26</v>
      </c>
      <c r="V118" s="5" t="s">
        <v>26</v>
      </c>
      <c r="W118" s="5" t="s">
        <v>26</v>
      </c>
      <c r="X118" s="5" t="s">
        <v>26</v>
      </c>
      <c r="Y118" s="5" t="s">
        <v>26</v>
      </c>
      <c r="Z118" s="5" t="s">
        <v>26</v>
      </c>
    </row>
    <row r="119" spans="1:26" ht="15.75" thickBot="1" x14ac:dyDescent="0.3">
      <c r="A119" s="4" t="s">
        <v>31</v>
      </c>
      <c r="B119" s="6">
        <v>37535</v>
      </c>
      <c r="C119" s="5">
        <v>132</v>
      </c>
      <c r="D119" s="5">
        <v>7.3</v>
      </c>
      <c r="E119" s="5">
        <v>272</v>
      </c>
      <c r="F119" s="5">
        <v>88</v>
      </c>
      <c r="G119" s="5">
        <v>26</v>
      </c>
      <c r="H119" s="5">
        <v>11</v>
      </c>
      <c r="I119" s="5">
        <v>205</v>
      </c>
      <c r="J119" s="5">
        <v>66</v>
      </c>
      <c r="K119" s="5">
        <v>33</v>
      </c>
      <c r="L119" s="5">
        <v>0.7</v>
      </c>
      <c r="M119" s="5">
        <v>1.55</v>
      </c>
      <c r="N119" s="5">
        <v>0.83</v>
      </c>
      <c r="O119" s="5">
        <v>0.45</v>
      </c>
      <c r="P119" s="5">
        <v>7.0000000000000007E-2</v>
      </c>
      <c r="Q119" s="5" t="s">
        <v>26</v>
      </c>
      <c r="R119" s="5">
        <v>0.09</v>
      </c>
      <c r="S119" s="5" t="s">
        <v>26</v>
      </c>
      <c r="T119" s="5" t="s">
        <v>26</v>
      </c>
      <c r="U119" s="5" t="s">
        <v>26</v>
      </c>
      <c r="V119" s="5" t="s">
        <v>26</v>
      </c>
      <c r="W119" s="5" t="s">
        <v>26</v>
      </c>
      <c r="X119" s="5" t="s">
        <v>26</v>
      </c>
      <c r="Y119" s="5" t="s">
        <v>26</v>
      </c>
      <c r="Z119" s="5" t="s">
        <v>26</v>
      </c>
    </row>
    <row r="120" spans="1:26" ht="15.75" thickBot="1" x14ac:dyDescent="0.3">
      <c r="A120" s="4" t="s">
        <v>31</v>
      </c>
      <c r="B120" s="6">
        <v>39027</v>
      </c>
      <c r="C120" s="5">
        <v>112</v>
      </c>
      <c r="D120" s="5">
        <v>7.3</v>
      </c>
      <c r="E120" s="5">
        <v>166</v>
      </c>
      <c r="F120" s="5">
        <v>89</v>
      </c>
      <c r="G120" s="5">
        <v>15</v>
      </c>
      <c r="H120" s="5">
        <v>7</v>
      </c>
      <c r="I120" s="5">
        <v>178</v>
      </c>
      <c r="J120" s="5">
        <v>99</v>
      </c>
      <c r="K120" s="5">
        <v>180</v>
      </c>
      <c r="L120" s="5">
        <v>0</v>
      </c>
      <c r="M120" s="5">
        <v>1.47</v>
      </c>
      <c r="N120" s="5">
        <v>0.13</v>
      </c>
      <c r="O120" s="5">
        <v>0.21</v>
      </c>
      <c r="P120" s="5">
        <v>0</v>
      </c>
      <c r="Q120" s="5" t="s">
        <v>26</v>
      </c>
      <c r="R120" s="5">
        <v>0.1</v>
      </c>
      <c r="S120" s="5" t="s">
        <v>26</v>
      </c>
      <c r="T120" s="5" t="s">
        <v>26</v>
      </c>
      <c r="U120" s="5" t="s">
        <v>26</v>
      </c>
      <c r="V120" s="5" t="s">
        <v>26</v>
      </c>
      <c r="W120" s="5" t="s">
        <v>26</v>
      </c>
      <c r="X120" s="5" t="s">
        <v>26</v>
      </c>
      <c r="Y120" s="5" t="s">
        <v>26</v>
      </c>
      <c r="Z120" s="5" t="s">
        <v>26</v>
      </c>
    </row>
    <row r="121" spans="1:26" ht="15.75" thickBot="1" x14ac:dyDescent="0.3">
      <c r="A121" s="4" t="s">
        <v>31</v>
      </c>
      <c r="B121" s="6">
        <v>38327</v>
      </c>
      <c r="C121" s="5">
        <v>102</v>
      </c>
      <c r="D121" s="5">
        <v>7.3</v>
      </c>
      <c r="E121" s="5">
        <v>131</v>
      </c>
      <c r="F121" s="5">
        <v>97</v>
      </c>
      <c r="G121" s="5">
        <v>13</v>
      </c>
      <c r="H121" s="5">
        <v>8</v>
      </c>
      <c r="I121" s="5">
        <v>179</v>
      </c>
      <c r="J121" s="5">
        <v>101</v>
      </c>
      <c r="K121" s="5">
        <v>162</v>
      </c>
      <c r="L121" s="5" t="s">
        <v>26</v>
      </c>
      <c r="M121" s="5">
        <v>0.57999999999999996</v>
      </c>
      <c r="N121" s="5">
        <v>0.21</v>
      </c>
      <c r="O121" s="5">
        <v>0.35</v>
      </c>
      <c r="P121" s="5">
        <v>0.01</v>
      </c>
      <c r="Q121" s="5" t="s">
        <v>26</v>
      </c>
      <c r="R121" s="5">
        <v>0.05</v>
      </c>
      <c r="S121" s="5" t="s">
        <v>26</v>
      </c>
      <c r="T121" s="5" t="s">
        <v>26</v>
      </c>
      <c r="U121" s="5" t="s">
        <v>26</v>
      </c>
      <c r="V121" s="5" t="s">
        <v>26</v>
      </c>
      <c r="W121" s="5" t="s">
        <v>26</v>
      </c>
      <c r="X121" s="5" t="s">
        <v>26</v>
      </c>
      <c r="Y121" s="5" t="s">
        <v>26</v>
      </c>
      <c r="Z121" s="5" t="s">
        <v>26</v>
      </c>
    </row>
    <row r="122" spans="1:26" ht="15.75" thickBot="1" x14ac:dyDescent="0.3">
      <c r="A122" s="4" t="s">
        <v>31</v>
      </c>
      <c r="B122" s="6">
        <v>38390</v>
      </c>
      <c r="C122" s="5">
        <v>109</v>
      </c>
      <c r="D122" s="5">
        <v>7.3</v>
      </c>
      <c r="E122" s="5">
        <v>180</v>
      </c>
      <c r="F122" s="5">
        <v>87</v>
      </c>
      <c r="G122" s="5">
        <v>13</v>
      </c>
      <c r="H122" s="5">
        <v>6</v>
      </c>
      <c r="I122" s="5">
        <v>115</v>
      </c>
      <c r="J122" s="5">
        <v>91</v>
      </c>
      <c r="K122" s="5">
        <v>178</v>
      </c>
      <c r="L122" s="5">
        <v>0</v>
      </c>
      <c r="M122" s="5">
        <v>0.2</v>
      </c>
      <c r="N122" s="5">
        <v>0.13</v>
      </c>
      <c r="O122" s="5">
        <v>0.38</v>
      </c>
      <c r="P122" s="5">
        <v>0.01</v>
      </c>
      <c r="Q122" s="5" t="s">
        <v>26</v>
      </c>
      <c r="R122" s="5">
        <v>0.08</v>
      </c>
      <c r="S122" s="5" t="s">
        <v>26</v>
      </c>
      <c r="T122" s="5" t="s">
        <v>26</v>
      </c>
      <c r="U122" s="5" t="s">
        <v>26</v>
      </c>
      <c r="V122" s="5" t="s">
        <v>26</v>
      </c>
      <c r="W122" s="5" t="s">
        <v>26</v>
      </c>
      <c r="X122" s="5" t="s">
        <v>26</v>
      </c>
      <c r="Y122" s="5" t="s">
        <v>26</v>
      </c>
      <c r="Z122" s="5" t="s">
        <v>26</v>
      </c>
    </row>
    <row r="123" spans="1:26" ht="15.75" thickBot="1" x14ac:dyDescent="0.3">
      <c r="A123" s="4" t="s">
        <v>31</v>
      </c>
      <c r="B123" s="6">
        <v>39120</v>
      </c>
      <c r="C123" s="5">
        <v>106</v>
      </c>
      <c r="D123" s="5">
        <v>7.5</v>
      </c>
      <c r="E123" s="5">
        <v>161</v>
      </c>
      <c r="F123" s="5">
        <v>78</v>
      </c>
      <c r="G123" s="5">
        <v>14</v>
      </c>
      <c r="H123" s="5">
        <v>6</v>
      </c>
      <c r="I123" s="5">
        <v>178</v>
      </c>
      <c r="J123" s="5">
        <v>103</v>
      </c>
      <c r="K123" s="5">
        <v>236</v>
      </c>
      <c r="L123" s="5">
        <v>0</v>
      </c>
      <c r="M123" s="5">
        <v>1.59</v>
      </c>
      <c r="N123" s="5">
        <v>0.25</v>
      </c>
      <c r="O123" s="5">
        <v>0.19</v>
      </c>
      <c r="P123" s="5">
        <v>0</v>
      </c>
      <c r="Q123" s="5" t="s">
        <v>26</v>
      </c>
      <c r="R123" s="5" t="s">
        <v>26</v>
      </c>
      <c r="S123" s="5" t="s">
        <v>26</v>
      </c>
      <c r="T123" s="5" t="s">
        <v>26</v>
      </c>
      <c r="U123" s="5" t="s">
        <v>26</v>
      </c>
      <c r="V123" s="5" t="s">
        <v>26</v>
      </c>
      <c r="W123" s="5" t="s">
        <v>26</v>
      </c>
      <c r="X123" s="5" t="s">
        <v>26</v>
      </c>
      <c r="Y123" s="5" t="s">
        <v>26</v>
      </c>
      <c r="Z123" s="5" t="s">
        <v>26</v>
      </c>
    </row>
    <row r="124" spans="1:26" ht="15.75" thickBot="1" x14ac:dyDescent="0.3">
      <c r="A124" s="4" t="s">
        <v>31</v>
      </c>
      <c r="B124" s="6">
        <v>37322</v>
      </c>
      <c r="C124" s="5">
        <v>103</v>
      </c>
      <c r="D124" s="5">
        <v>7.4</v>
      </c>
      <c r="E124" s="5">
        <v>146</v>
      </c>
      <c r="F124" s="5">
        <v>90</v>
      </c>
      <c r="G124" s="5">
        <v>13</v>
      </c>
      <c r="H124" s="5">
        <v>6</v>
      </c>
      <c r="I124" s="5">
        <v>188</v>
      </c>
      <c r="J124" s="5">
        <v>107</v>
      </c>
      <c r="K124" s="5">
        <v>247</v>
      </c>
      <c r="L124" s="5">
        <v>0.1</v>
      </c>
      <c r="M124" s="5">
        <v>0.18</v>
      </c>
      <c r="N124" s="5">
        <v>0.13</v>
      </c>
      <c r="O124" s="5">
        <v>0.27</v>
      </c>
      <c r="P124" s="5">
        <v>0.01</v>
      </c>
      <c r="Q124" s="5" t="s">
        <v>26</v>
      </c>
      <c r="R124" s="5" t="s">
        <v>26</v>
      </c>
      <c r="S124" s="5" t="s">
        <v>26</v>
      </c>
      <c r="T124" s="5" t="s">
        <v>26</v>
      </c>
      <c r="U124" s="5" t="s">
        <v>26</v>
      </c>
      <c r="V124" s="5" t="s">
        <v>26</v>
      </c>
      <c r="W124" s="5" t="s">
        <v>26</v>
      </c>
      <c r="X124" s="5" t="s">
        <v>26</v>
      </c>
      <c r="Y124" s="5" t="s">
        <v>26</v>
      </c>
      <c r="Z124" s="5" t="s">
        <v>26</v>
      </c>
    </row>
    <row r="125" spans="1:26" ht="15.75" thickBot="1" x14ac:dyDescent="0.3">
      <c r="A125" s="4" t="s">
        <v>31</v>
      </c>
      <c r="B125" s="6">
        <v>38418</v>
      </c>
      <c r="C125" s="5">
        <v>109</v>
      </c>
      <c r="D125" s="5">
        <v>7.4</v>
      </c>
      <c r="E125" s="5">
        <v>171</v>
      </c>
      <c r="F125" s="5">
        <v>85</v>
      </c>
      <c r="G125" s="5">
        <v>13</v>
      </c>
      <c r="H125" s="5">
        <v>6</v>
      </c>
      <c r="I125" s="5">
        <v>194</v>
      </c>
      <c r="J125" s="5">
        <v>111</v>
      </c>
      <c r="K125" s="5">
        <v>298</v>
      </c>
      <c r="L125" s="5">
        <v>0.1</v>
      </c>
      <c r="M125" s="5">
        <v>0.15</v>
      </c>
      <c r="N125" s="5">
        <v>0.12</v>
      </c>
      <c r="O125" s="5">
        <v>0.2</v>
      </c>
      <c r="P125" s="5">
        <v>0.01</v>
      </c>
      <c r="Q125" s="5" t="s">
        <v>26</v>
      </c>
      <c r="R125" s="5" t="s">
        <v>26</v>
      </c>
      <c r="S125" s="5" t="s">
        <v>26</v>
      </c>
      <c r="T125" s="5" t="s">
        <v>26</v>
      </c>
      <c r="U125" s="5" t="s">
        <v>26</v>
      </c>
      <c r="V125" s="5" t="s">
        <v>26</v>
      </c>
      <c r="W125" s="5" t="s">
        <v>26</v>
      </c>
      <c r="X125" s="5" t="s">
        <v>26</v>
      </c>
      <c r="Y125" s="5" t="s">
        <v>26</v>
      </c>
      <c r="Z125" s="5" t="s">
        <v>26</v>
      </c>
    </row>
    <row r="126" spans="1:26" ht="15.75" thickBot="1" x14ac:dyDescent="0.3">
      <c r="A126" s="4" t="s">
        <v>31</v>
      </c>
      <c r="B126" s="6">
        <v>38783</v>
      </c>
      <c r="C126" s="5">
        <v>70</v>
      </c>
      <c r="D126" s="5">
        <v>7.5</v>
      </c>
      <c r="E126" s="5">
        <v>61</v>
      </c>
      <c r="F126" s="5">
        <v>101</v>
      </c>
      <c r="G126" s="5">
        <v>10</v>
      </c>
      <c r="H126" s="5">
        <v>7</v>
      </c>
      <c r="I126" s="5">
        <v>166</v>
      </c>
      <c r="J126" s="5">
        <v>126</v>
      </c>
      <c r="K126" s="5">
        <v>55</v>
      </c>
      <c r="L126" s="5">
        <v>0.1</v>
      </c>
      <c r="M126" s="5">
        <v>3.22</v>
      </c>
      <c r="N126" s="5">
        <v>0.55000000000000004</v>
      </c>
      <c r="O126" s="5">
        <v>0.48</v>
      </c>
      <c r="P126" s="5">
        <v>0.02</v>
      </c>
      <c r="Q126" s="5" t="s">
        <v>26</v>
      </c>
      <c r="R126" s="5">
        <v>0.11</v>
      </c>
      <c r="S126" s="5" t="s">
        <v>26</v>
      </c>
      <c r="T126" s="5" t="s">
        <v>26</v>
      </c>
      <c r="U126" s="5" t="s">
        <v>26</v>
      </c>
      <c r="V126" s="5" t="s">
        <v>26</v>
      </c>
      <c r="W126" s="5" t="s">
        <v>26</v>
      </c>
      <c r="X126" s="5" t="s">
        <v>26</v>
      </c>
      <c r="Y126" s="5" t="s">
        <v>26</v>
      </c>
      <c r="Z126" s="5" t="s">
        <v>26</v>
      </c>
    </row>
    <row r="127" spans="1:26" ht="15.75" thickBot="1" x14ac:dyDescent="0.3">
      <c r="A127" s="4" t="s">
        <v>31</v>
      </c>
      <c r="B127" s="6">
        <v>37353</v>
      </c>
      <c r="C127" s="5">
        <v>103</v>
      </c>
      <c r="D127" s="5">
        <v>7.4</v>
      </c>
      <c r="E127" s="5">
        <v>146</v>
      </c>
      <c r="F127" s="5">
        <v>90</v>
      </c>
      <c r="G127" s="5">
        <v>13</v>
      </c>
      <c r="H127" s="5">
        <v>6</v>
      </c>
      <c r="I127" s="5">
        <v>188</v>
      </c>
      <c r="J127" s="5">
        <v>107</v>
      </c>
      <c r="K127" s="5">
        <v>247</v>
      </c>
      <c r="L127" s="5">
        <v>0.1</v>
      </c>
      <c r="M127" s="5">
        <v>0.18</v>
      </c>
      <c r="N127" s="5">
        <v>0.13</v>
      </c>
      <c r="O127" s="5">
        <v>0.27</v>
      </c>
      <c r="P127" s="5">
        <v>0.01</v>
      </c>
      <c r="Q127" s="5" t="s">
        <v>26</v>
      </c>
      <c r="R127" s="5" t="s">
        <v>26</v>
      </c>
      <c r="S127" s="5" t="s">
        <v>26</v>
      </c>
      <c r="T127" s="5" t="s">
        <v>26</v>
      </c>
      <c r="U127" s="5" t="s">
        <v>26</v>
      </c>
      <c r="V127" s="5" t="s">
        <v>26</v>
      </c>
      <c r="W127" s="5" t="s">
        <v>26</v>
      </c>
      <c r="X127" s="5" t="s">
        <v>26</v>
      </c>
      <c r="Y127" s="5" t="s">
        <v>26</v>
      </c>
      <c r="Z127" s="5" t="s">
        <v>26</v>
      </c>
    </row>
    <row r="128" spans="1:26" ht="15.75" thickBot="1" x14ac:dyDescent="0.3">
      <c r="A128" s="4" t="s">
        <v>31</v>
      </c>
      <c r="B128" s="6">
        <v>40640</v>
      </c>
      <c r="C128" s="5">
        <v>71</v>
      </c>
      <c r="D128" s="5">
        <v>7.7</v>
      </c>
      <c r="E128" s="5">
        <v>56</v>
      </c>
      <c r="F128" s="5">
        <v>83</v>
      </c>
      <c r="G128" s="5">
        <v>11</v>
      </c>
      <c r="H128" s="5">
        <v>7</v>
      </c>
      <c r="I128" s="5">
        <v>165</v>
      </c>
      <c r="J128" s="5">
        <v>103</v>
      </c>
      <c r="K128" s="5">
        <v>50</v>
      </c>
      <c r="L128" s="5">
        <v>0.09</v>
      </c>
      <c r="M128" s="5">
        <v>4.5</v>
      </c>
      <c r="N128" s="5">
        <v>0.41</v>
      </c>
      <c r="O128" s="5" t="s">
        <v>26</v>
      </c>
      <c r="P128" s="5">
        <v>0.03</v>
      </c>
      <c r="Q128" s="5" t="s">
        <v>26</v>
      </c>
      <c r="R128" s="5" t="s">
        <v>26</v>
      </c>
      <c r="S128" s="5" t="s">
        <v>26</v>
      </c>
      <c r="T128" s="5" t="s">
        <v>26</v>
      </c>
      <c r="U128" s="5" t="s">
        <v>26</v>
      </c>
      <c r="V128" s="5" t="s">
        <v>26</v>
      </c>
      <c r="W128" s="5" t="s">
        <v>26</v>
      </c>
      <c r="X128" s="5" t="s">
        <v>26</v>
      </c>
      <c r="Y128" s="5" t="s">
        <v>26</v>
      </c>
      <c r="Z128" s="5" t="s">
        <v>26</v>
      </c>
    </row>
    <row r="129" spans="1:26" ht="15.75" thickBot="1" x14ac:dyDescent="0.3">
      <c r="A129" s="4" t="s">
        <v>31</v>
      </c>
      <c r="B129" s="6">
        <v>39209</v>
      </c>
      <c r="C129" s="5">
        <v>72</v>
      </c>
      <c r="D129" s="5">
        <v>7.5</v>
      </c>
      <c r="E129" s="5">
        <v>70</v>
      </c>
      <c r="F129" s="5">
        <v>85</v>
      </c>
      <c r="G129" s="5">
        <v>10</v>
      </c>
      <c r="H129" s="5">
        <v>7</v>
      </c>
      <c r="I129" s="5">
        <v>160</v>
      </c>
      <c r="J129" s="5">
        <v>112</v>
      </c>
      <c r="K129" s="5">
        <v>74</v>
      </c>
      <c r="L129" s="5">
        <v>0.1</v>
      </c>
      <c r="M129" s="5">
        <v>1.1000000000000001</v>
      </c>
      <c r="N129" s="5">
        <v>0.26</v>
      </c>
      <c r="O129" s="5">
        <v>0.37</v>
      </c>
      <c r="P129" s="5">
        <v>0.16</v>
      </c>
      <c r="Q129" s="5" t="s">
        <v>26</v>
      </c>
      <c r="R129" s="5" t="s">
        <v>26</v>
      </c>
      <c r="S129" s="5" t="s">
        <v>26</v>
      </c>
      <c r="T129" s="5" t="s">
        <v>26</v>
      </c>
      <c r="U129" s="5" t="s">
        <v>26</v>
      </c>
      <c r="V129" s="5" t="s">
        <v>26</v>
      </c>
      <c r="W129" s="5" t="s">
        <v>26</v>
      </c>
      <c r="X129" s="5" t="s">
        <v>26</v>
      </c>
      <c r="Y129" s="5" t="s">
        <v>26</v>
      </c>
      <c r="Z129" s="5" t="s">
        <v>26</v>
      </c>
    </row>
    <row r="130" spans="1:26" ht="15.75" thickBot="1" x14ac:dyDescent="0.3">
      <c r="A130" s="4" t="s">
        <v>31</v>
      </c>
      <c r="B130" s="6">
        <v>40305</v>
      </c>
      <c r="C130" s="5">
        <v>77</v>
      </c>
      <c r="D130" s="5">
        <v>7.8</v>
      </c>
      <c r="E130" s="5">
        <v>71</v>
      </c>
      <c r="F130" s="5">
        <v>85</v>
      </c>
      <c r="G130" s="5">
        <v>9</v>
      </c>
      <c r="H130" s="5">
        <v>7</v>
      </c>
      <c r="I130" s="5">
        <v>171</v>
      </c>
      <c r="J130" s="5">
        <v>108</v>
      </c>
      <c r="K130" s="5" t="s">
        <v>26</v>
      </c>
      <c r="L130" s="5">
        <v>0.02</v>
      </c>
      <c r="M130" s="5">
        <v>0.27</v>
      </c>
      <c r="N130" s="5">
        <v>0.15</v>
      </c>
      <c r="O130" s="5" t="s">
        <v>26</v>
      </c>
      <c r="P130" s="5">
        <v>0</v>
      </c>
      <c r="Q130" s="5" t="s">
        <v>26</v>
      </c>
      <c r="R130" s="5" t="s">
        <v>26</v>
      </c>
      <c r="S130" s="5" t="s">
        <v>26</v>
      </c>
      <c r="T130" s="5" t="s">
        <v>26</v>
      </c>
      <c r="U130" s="5" t="s">
        <v>26</v>
      </c>
      <c r="V130" s="5" t="s">
        <v>26</v>
      </c>
      <c r="W130" s="5" t="s">
        <v>26</v>
      </c>
      <c r="X130" s="5" t="s">
        <v>26</v>
      </c>
      <c r="Y130" s="5" t="s">
        <v>26</v>
      </c>
      <c r="Z130" s="5" t="s">
        <v>26</v>
      </c>
    </row>
    <row r="131" spans="1:26" ht="15.75" thickBot="1" x14ac:dyDescent="0.3">
      <c r="A131" s="4" t="s">
        <v>31</v>
      </c>
      <c r="B131" s="6">
        <v>39971</v>
      </c>
      <c r="C131" s="5">
        <v>79</v>
      </c>
      <c r="D131" s="5">
        <v>7.7</v>
      </c>
      <c r="E131" s="5">
        <v>56</v>
      </c>
      <c r="F131" s="5">
        <v>77</v>
      </c>
      <c r="G131" s="5">
        <v>9</v>
      </c>
      <c r="H131" s="5">
        <v>6</v>
      </c>
      <c r="I131" s="5">
        <v>149</v>
      </c>
      <c r="J131" s="5">
        <v>97</v>
      </c>
      <c r="K131" s="5">
        <v>48</v>
      </c>
      <c r="L131" s="5">
        <v>0.04</v>
      </c>
      <c r="M131" s="5">
        <v>0.76</v>
      </c>
      <c r="N131" s="5">
        <v>0.28000000000000003</v>
      </c>
      <c r="O131" s="5" t="s">
        <v>26</v>
      </c>
      <c r="P131" s="5">
        <v>0.02</v>
      </c>
      <c r="Q131" s="5" t="s">
        <v>26</v>
      </c>
      <c r="R131" s="5" t="s">
        <v>26</v>
      </c>
      <c r="S131" s="5" t="s">
        <v>26</v>
      </c>
      <c r="T131" s="5" t="s">
        <v>26</v>
      </c>
      <c r="U131" s="5" t="s">
        <v>26</v>
      </c>
      <c r="V131" s="5" t="s">
        <v>26</v>
      </c>
      <c r="W131" s="5" t="s">
        <v>26</v>
      </c>
      <c r="X131" s="5" t="s">
        <v>26</v>
      </c>
      <c r="Y131" s="5" t="s">
        <v>26</v>
      </c>
      <c r="Z131" s="5" t="s">
        <v>26</v>
      </c>
    </row>
    <row r="132" spans="1:26" ht="15.75" thickBot="1" x14ac:dyDescent="0.3">
      <c r="A132" s="4" t="s">
        <v>31</v>
      </c>
      <c r="B132" s="6">
        <v>39636</v>
      </c>
      <c r="C132" s="5">
        <v>74</v>
      </c>
      <c r="D132" s="5">
        <v>7.6</v>
      </c>
      <c r="E132" s="5">
        <v>94</v>
      </c>
      <c r="F132" s="5">
        <v>83</v>
      </c>
      <c r="G132" s="5">
        <v>10</v>
      </c>
      <c r="H132" s="5">
        <v>6</v>
      </c>
      <c r="I132" s="5">
        <v>148</v>
      </c>
      <c r="J132" s="5">
        <v>109</v>
      </c>
      <c r="K132" s="5">
        <v>58</v>
      </c>
      <c r="L132" s="5" t="s">
        <v>26</v>
      </c>
      <c r="M132" s="5">
        <v>0.52</v>
      </c>
      <c r="N132" s="5">
        <v>0.13</v>
      </c>
      <c r="O132" s="5" t="s">
        <v>26</v>
      </c>
      <c r="P132" s="5">
        <v>0</v>
      </c>
      <c r="Q132" s="5" t="s">
        <v>26</v>
      </c>
      <c r="R132" s="5" t="s">
        <v>26</v>
      </c>
      <c r="S132" s="5" t="s">
        <v>26</v>
      </c>
      <c r="T132" s="5" t="s">
        <v>26</v>
      </c>
      <c r="U132" s="5" t="s">
        <v>26</v>
      </c>
      <c r="V132" s="5" t="s">
        <v>26</v>
      </c>
      <c r="W132" s="5" t="s">
        <v>26</v>
      </c>
      <c r="X132" s="5" t="s">
        <v>26</v>
      </c>
      <c r="Y132" s="5" t="s">
        <v>26</v>
      </c>
      <c r="Z132" s="5" t="s">
        <v>26</v>
      </c>
    </row>
    <row r="133" spans="1:26" ht="15.75" thickBot="1" x14ac:dyDescent="0.3">
      <c r="A133" s="4" t="s">
        <v>31</v>
      </c>
      <c r="B133" s="6">
        <v>37871</v>
      </c>
      <c r="C133" s="5">
        <v>144</v>
      </c>
      <c r="D133" s="5">
        <v>7.6</v>
      </c>
      <c r="E133" s="5">
        <v>209</v>
      </c>
      <c r="F133" s="5">
        <v>76</v>
      </c>
      <c r="G133" s="5">
        <v>17</v>
      </c>
      <c r="H133" s="5">
        <v>7</v>
      </c>
      <c r="I133" s="5">
        <v>168</v>
      </c>
      <c r="J133" s="5">
        <v>106</v>
      </c>
      <c r="K133" s="5">
        <v>386</v>
      </c>
      <c r="L133" s="5">
        <v>0.06</v>
      </c>
      <c r="M133" s="5">
        <v>0.39</v>
      </c>
      <c r="N133" s="5">
        <v>0.13</v>
      </c>
      <c r="O133" s="5">
        <v>0.27</v>
      </c>
      <c r="P133" s="5">
        <v>0.02</v>
      </c>
      <c r="Q133" s="5" t="s">
        <v>26</v>
      </c>
      <c r="R133" s="5" t="s">
        <v>26</v>
      </c>
      <c r="S133" s="5" t="s">
        <v>26</v>
      </c>
      <c r="T133" s="5" t="s">
        <v>26</v>
      </c>
      <c r="U133" s="5" t="s">
        <v>26</v>
      </c>
      <c r="V133" s="5" t="s">
        <v>26</v>
      </c>
      <c r="W133" s="5" t="s">
        <v>26</v>
      </c>
      <c r="X133" s="5" t="s">
        <v>26</v>
      </c>
      <c r="Y133" s="5" t="s">
        <v>26</v>
      </c>
      <c r="Z133" s="5" t="s">
        <v>26</v>
      </c>
    </row>
    <row r="134" spans="1:26" ht="15.75" thickBot="1" x14ac:dyDescent="0.3">
      <c r="A134" s="4" t="s">
        <v>31</v>
      </c>
      <c r="B134" s="6">
        <v>40551</v>
      </c>
      <c r="C134" s="5">
        <v>69</v>
      </c>
      <c r="D134" s="5">
        <v>7.8</v>
      </c>
      <c r="E134" s="5">
        <v>57</v>
      </c>
      <c r="F134" s="5">
        <v>88</v>
      </c>
      <c r="G134" s="5">
        <v>10</v>
      </c>
      <c r="H134" s="5">
        <v>8</v>
      </c>
      <c r="I134" s="5">
        <v>156</v>
      </c>
      <c r="J134" s="5">
        <v>105</v>
      </c>
      <c r="K134" s="5">
        <v>49</v>
      </c>
      <c r="L134" s="5" t="s">
        <v>113</v>
      </c>
      <c r="M134" s="5">
        <v>2.74</v>
      </c>
      <c r="N134" s="5">
        <v>0.3</v>
      </c>
      <c r="O134" s="5" t="s">
        <v>26</v>
      </c>
      <c r="P134" s="5">
        <v>0.01</v>
      </c>
      <c r="Q134" s="5" t="s">
        <v>26</v>
      </c>
      <c r="R134" s="5" t="s">
        <v>26</v>
      </c>
      <c r="S134" s="5" t="s">
        <v>26</v>
      </c>
      <c r="T134" s="5" t="s">
        <v>26</v>
      </c>
      <c r="U134" s="5" t="s">
        <v>26</v>
      </c>
      <c r="V134" s="5" t="s">
        <v>26</v>
      </c>
      <c r="W134" s="5" t="s">
        <v>26</v>
      </c>
      <c r="X134" s="5" t="s">
        <v>26</v>
      </c>
      <c r="Y134" s="5" t="s">
        <v>26</v>
      </c>
      <c r="Z134" s="5" t="s">
        <v>26</v>
      </c>
    </row>
    <row r="135" spans="1:26" ht="15.75" thickBot="1" x14ac:dyDescent="0.3">
      <c r="A135" s="4" t="s">
        <v>31</v>
      </c>
      <c r="B135" s="6">
        <v>38025</v>
      </c>
      <c r="C135" s="5">
        <v>101</v>
      </c>
      <c r="D135" s="5">
        <v>7.5</v>
      </c>
      <c r="E135" s="5">
        <v>140</v>
      </c>
      <c r="F135" s="5">
        <v>89</v>
      </c>
      <c r="G135" s="5">
        <v>14</v>
      </c>
      <c r="H135" s="5">
        <v>5</v>
      </c>
      <c r="I135" s="5">
        <v>165</v>
      </c>
      <c r="J135" s="5">
        <v>120</v>
      </c>
      <c r="K135" s="5">
        <v>199</v>
      </c>
      <c r="L135" s="5" t="s">
        <v>26</v>
      </c>
      <c r="M135" s="5">
        <v>0.24</v>
      </c>
      <c r="N135" s="5">
        <v>0.1</v>
      </c>
      <c r="O135" s="5" t="s">
        <v>26</v>
      </c>
      <c r="P135" s="5">
        <v>0.02</v>
      </c>
      <c r="Q135" s="5" t="s">
        <v>26</v>
      </c>
      <c r="R135" s="5" t="s">
        <v>26</v>
      </c>
      <c r="S135" s="5" t="s">
        <v>26</v>
      </c>
      <c r="T135" s="5" t="s">
        <v>26</v>
      </c>
      <c r="U135" s="5" t="s">
        <v>26</v>
      </c>
      <c r="V135" s="5" t="s">
        <v>26</v>
      </c>
      <c r="W135" s="5" t="s">
        <v>26</v>
      </c>
      <c r="X135" s="5" t="s">
        <v>26</v>
      </c>
      <c r="Y135" s="5" t="s">
        <v>26</v>
      </c>
      <c r="Z135" s="5" t="s">
        <v>26</v>
      </c>
    </row>
    <row r="136" spans="1:26" ht="15.75" thickBot="1" x14ac:dyDescent="0.3">
      <c r="A136" s="4" t="s">
        <v>31</v>
      </c>
      <c r="B136" s="6">
        <v>40217</v>
      </c>
      <c r="C136" s="5">
        <v>76</v>
      </c>
      <c r="D136" s="5">
        <v>7.6</v>
      </c>
      <c r="E136" s="5">
        <v>70</v>
      </c>
      <c r="F136" s="5">
        <v>92</v>
      </c>
      <c r="G136" s="5">
        <v>9</v>
      </c>
      <c r="H136" s="5">
        <v>7</v>
      </c>
      <c r="I136" s="5">
        <v>182</v>
      </c>
      <c r="J136" s="5">
        <v>103</v>
      </c>
      <c r="K136" s="5">
        <v>36</v>
      </c>
      <c r="L136" s="5">
        <v>0.03</v>
      </c>
      <c r="M136" s="5">
        <v>0.33</v>
      </c>
      <c r="N136" s="5">
        <v>0.15</v>
      </c>
      <c r="O136" s="5" t="s">
        <v>26</v>
      </c>
      <c r="P136" s="5" t="s">
        <v>113</v>
      </c>
      <c r="Q136" s="5" t="s">
        <v>26</v>
      </c>
      <c r="R136" s="5" t="s">
        <v>26</v>
      </c>
      <c r="S136" s="5" t="s">
        <v>26</v>
      </c>
      <c r="T136" s="5" t="s">
        <v>26</v>
      </c>
      <c r="U136" s="5" t="s">
        <v>26</v>
      </c>
      <c r="V136" s="5" t="s">
        <v>26</v>
      </c>
      <c r="W136" s="5" t="s">
        <v>26</v>
      </c>
      <c r="X136" s="5" t="s">
        <v>26</v>
      </c>
      <c r="Y136" s="5" t="s">
        <v>26</v>
      </c>
      <c r="Z136" s="5" t="s">
        <v>26</v>
      </c>
    </row>
    <row r="137" spans="1:26" ht="15.75" thickBot="1" x14ac:dyDescent="0.3">
      <c r="A137" s="4" t="s">
        <v>31</v>
      </c>
      <c r="B137" s="6">
        <v>37688</v>
      </c>
      <c r="C137" s="5">
        <v>98</v>
      </c>
      <c r="D137" s="5">
        <v>7.5</v>
      </c>
      <c r="E137" s="5">
        <v>125</v>
      </c>
      <c r="F137" s="5">
        <v>83</v>
      </c>
      <c r="G137" s="5">
        <v>12</v>
      </c>
      <c r="H137" s="5">
        <v>6</v>
      </c>
      <c r="I137" s="5">
        <v>113</v>
      </c>
      <c r="J137" s="5">
        <v>112</v>
      </c>
      <c r="K137" s="5">
        <v>146</v>
      </c>
      <c r="L137" s="5">
        <v>0.03</v>
      </c>
      <c r="M137" s="5">
        <v>0.27</v>
      </c>
      <c r="N137" s="5">
        <v>0.11</v>
      </c>
      <c r="O137" s="5" t="s">
        <v>26</v>
      </c>
      <c r="P137" s="5">
        <v>0.03</v>
      </c>
      <c r="Q137" s="5" t="s">
        <v>26</v>
      </c>
      <c r="R137" s="5" t="s">
        <v>26</v>
      </c>
      <c r="S137" s="5" t="s">
        <v>26</v>
      </c>
      <c r="T137" s="5" t="s">
        <v>26</v>
      </c>
      <c r="U137" s="5" t="s">
        <v>26</v>
      </c>
      <c r="V137" s="5" t="s">
        <v>26</v>
      </c>
      <c r="W137" s="5" t="s">
        <v>26</v>
      </c>
      <c r="X137" s="5" t="s">
        <v>26</v>
      </c>
      <c r="Y137" s="5" t="s">
        <v>26</v>
      </c>
      <c r="Z137" s="5" t="s">
        <v>26</v>
      </c>
    </row>
    <row r="138" spans="1:26" ht="15.75" thickBot="1" x14ac:dyDescent="0.3">
      <c r="A138" s="4" t="s">
        <v>31</v>
      </c>
      <c r="B138" s="6">
        <v>39880</v>
      </c>
      <c r="C138" s="5">
        <v>76</v>
      </c>
      <c r="D138" s="5">
        <v>7.7</v>
      </c>
      <c r="E138" s="5">
        <v>72</v>
      </c>
      <c r="F138" s="5">
        <v>80</v>
      </c>
      <c r="G138" s="5">
        <v>7</v>
      </c>
      <c r="H138" s="5">
        <v>6</v>
      </c>
      <c r="I138" s="5">
        <v>145</v>
      </c>
      <c r="J138" s="5">
        <v>109</v>
      </c>
      <c r="K138" s="5">
        <v>47</v>
      </c>
      <c r="L138" s="5" t="s">
        <v>113</v>
      </c>
      <c r="M138" s="5">
        <v>0.23</v>
      </c>
      <c r="N138" s="5">
        <v>0.12</v>
      </c>
      <c r="O138" s="5" t="s">
        <v>26</v>
      </c>
      <c r="P138" s="5">
        <v>0.02</v>
      </c>
      <c r="Q138" s="5" t="s">
        <v>26</v>
      </c>
      <c r="R138" s="5" t="s">
        <v>26</v>
      </c>
      <c r="S138" s="5" t="s">
        <v>26</v>
      </c>
      <c r="T138" s="5" t="s">
        <v>26</v>
      </c>
      <c r="U138" s="5" t="s">
        <v>26</v>
      </c>
      <c r="V138" s="5" t="s">
        <v>26</v>
      </c>
      <c r="W138" s="5" t="s">
        <v>26</v>
      </c>
      <c r="X138" s="5" t="s">
        <v>26</v>
      </c>
      <c r="Y138" s="5" t="s">
        <v>26</v>
      </c>
      <c r="Z138" s="5" t="s">
        <v>26</v>
      </c>
    </row>
    <row r="139" spans="1:26" ht="15.75" thickBot="1" x14ac:dyDescent="0.3">
      <c r="A139" s="4" t="s">
        <v>31</v>
      </c>
      <c r="B139" s="6">
        <v>39180</v>
      </c>
      <c r="C139" s="5">
        <v>90</v>
      </c>
      <c r="D139" s="5">
        <v>7.5</v>
      </c>
      <c r="E139" s="5">
        <v>113</v>
      </c>
      <c r="F139" s="5">
        <v>85</v>
      </c>
      <c r="G139" s="5">
        <v>11</v>
      </c>
      <c r="H139" s="5">
        <v>5</v>
      </c>
      <c r="I139" s="5">
        <v>166</v>
      </c>
      <c r="J139" s="5">
        <v>111</v>
      </c>
      <c r="K139" s="5">
        <v>120</v>
      </c>
      <c r="L139" s="5" t="s">
        <v>26</v>
      </c>
      <c r="M139" s="5">
        <v>0.23</v>
      </c>
      <c r="N139" s="5">
        <v>0.11</v>
      </c>
      <c r="O139" s="5" t="s">
        <v>26</v>
      </c>
      <c r="P139" s="5">
        <v>0.02</v>
      </c>
      <c r="Q139" s="5" t="s">
        <v>26</v>
      </c>
      <c r="R139" s="5" t="s">
        <v>26</v>
      </c>
      <c r="S139" s="5" t="s">
        <v>26</v>
      </c>
      <c r="T139" s="5" t="s">
        <v>26</v>
      </c>
      <c r="U139" s="5" t="s">
        <v>26</v>
      </c>
      <c r="V139" s="5" t="s">
        <v>26</v>
      </c>
      <c r="W139" s="5" t="s">
        <v>26</v>
      </c>
      <c r="X139" s="5" t="s">
        <v>26</v>
      </c>
      <c r="Y139" s="5" t="s">
        <v>26</v>
      </c>
      <c r="Z139" s="5" t="s">
        <v>26</v>
      </c>
    </row>
    <row r="140" spans="1:26" ht="15.75" thickBot="1" x14ac:dyDescent="0.3">
      <c r="A140" s="4" t="s">
        <v>31</v>
      </c>
      <c r="B140" s="6">
        <v>39546</v>
      </c>
      <c r="C140" s="5">
        <v>72</v>
      </c>
      <c r="D140" s="5">
        <v>7.6</v>
      </c>
      <c r="E140" s="5">
        <v>66</v>
      </c>
      <c r="F140" s="5">
        <v>74</v>
      </c>
      <c r="G140" s="5">
        <v>8</v>
      </c>
      <c r="H140" s="5">
        <v>6</v>
      </c>
      <c r="I140" s="5">
        <v>142</v>
      </c>
      <c r="J140" s="5">
        <v>117</v>
      </c>
      <c r="K140" s="5">
        <v>61</v>
      </c>
      <c r="L140" s="5" t="s">
        <v>26</v>
      </c>
      <c r="M140" s="5">
        <v>0.33</v>
      </c>
      <c r="N140" s="5">
        <v>0.13</v>
      </c>
      <c r="O140" s="5" t="s">
        <v>26</v>
      </c>
      <c r="P140" s="5">
        <v>0</v>
      </c>
      <c r="Q140" s="5" t="s">
        <v>26</v>
      </c>
      <c r="R140" s="5" t="s">
        <v>26</v>
      </c>
      <c r="S140" s="5" t="s">
        <v>26</v>
      </c>
      <c r="T140" s="5" t="s">
        <v>26</v>
      </c>
      <c r="U140" s="5" t="s">
        <v>26</v>
      </c>
      <c r="V140" s="5" t="s">
        <v>26</v>
      </c>
      <c r="W140" s="5" t="s">
        <v>26</v>
      </c>
      <c r="X140" s="5" t="s">
        <v>26</v>
      </c>
      <c r="Y140" s="5" t="s">
        <v>26</v>
      </c>
      <c r="Z140" s="5" t="s">
        <v>26</v>
      </c>
    </row>
    <row r="141" spans="1:26" ht="15.75" thickBot="1" x14ac:dyDescent="0.3">
      <c r="A141" s="4" t="s">
        <v>31</v>
      </c>
      <c r="B141" s="6">
        <v>38480</v>
      </c>
      <c r="C141" s="5">
        <v>86</v>
      </c>
      <c r="D141" s="5">
        <v>7.6</v>
      </c>
      <c r="E141" s="5">
        <v>95</v>
      </c>
      <c r="F141" s="5">
        <v>82</v>
      </c>
      <c r="G141" s="5">
        <v>10</v>
      </c>
      <c r="H141" s="5">
        <v>5</v>
      </c>
      <c r="I141" s="5">
        <v>164</v>
      </c>
      <c r="J141" s="5">
        <v>110</v>
      </c>
      <c r="K141" s="5">
        <v>98</v>
      </c>
      <c r="L141" s="5" t="s">
        <v>26</v>
      </c>
      <c r="M141" s="5">
        <v>0.26</v>
      </c>
      <c r="N141" s="5">
        <v>0.11</v>
      </c>
      <c r="O141" s="5" t="s">
        <v>26</v>
      </c>
      <c r="P141" s="5">
        <v>0.02</v>
      </c>
      <c r="Q141" s="5" t="s">
        <v>26</v>
      </c>
      <c r="R141" s="5" t="s">
        <v>26</v>
      </c>
      <c r="S141" s="5" t="s">
        <v>26</v>
      </c>
      <c r="T141" s="5" t="s">
        <v>26</v>
      </c>
      <c r="U141" s="5" t="s">
        <v>26</v>
      </c>
      <c r="V141" s="5" t="s">
        <v>26</v>
      </c>
      <c r="W141" s="5" t="s">
        <v>26</v>
      </c>
      <c r="X141" s="5" t="s">
        <v>26</v>
      </c>
      <c r="Y141" s="5" t="s">
        <v>26</v>
      </c>
      <c r="Z141" s="5" t="s">
        <v>26</v>
      </c>
    </row>
    <row r="142" spans="1:26" ht="15.75" thickBot="1" x14ac:dyDescent="0.3">
      <c r="A142" s="4" t="s">
        <v>31</v>
      </c>
      <c r="B142" s="6">
        <v>38146</v>
      </c>
      <c r="C142" s="5">
        <v>68</v>
      </c>
      <c r="D142" s="5">
        <v>7.5</v>
      </c>
      <c r="E142" s="5">
        <v>57</v>
      </c>
      <c r="F142" s="5">
        <v>71</v>
      </c>
      <c r="G142" s="5">
        <v>9</v>
      </c>
      <c r="H142" s="5">
        <v>5</v>
      </c>
      <c r="I142" s="5">
        <v>160</v>
      </c>
      <c r="J142" s="5">
        <v>119</v>
      </c>
      <c r="K142" s="5">
        <v>57</v>
      </c>
      <c r="L142" s="5">
        <v>0.1</v>
      </c>
      <c r="M142" s="5">
        <v>0.85</v>
      </c>
      <c r="N142" s="5">
        <v>0.55000000000000004</v>
      </c>
      <c r="O142" s="5">
        <v>0.41</v>
      </c>
      <c r="P142" s="5">
        <v>0.03</v>
      </c>
      <c r="Q142" s="5" t="s">
        <v>26</v>
      </c>
      <c r="R142" s="5" t="s">
        <v>26</v>
      </c>
      <c r="S142" s="5" t="s">
        <v>26</v>
      </c>
      <c r="T142" s="5" t="s">
        <v>26</v>
      </c>
      <c r="U142" s="5" t="s">
        <v>26</v>
      </c>
      <c r="V142" s="5" t="s">
        <v>26</v>
      </c>
      <c r="W142" s="5" t="s">
        <v>26</v>
      </c>
      <c r="X142" s="5" t="s">
        <v>26</v>
      </c>
      <c r="Y142" s="5" t="s">
        <v>26</v>
      </c>
      <c r="Z142" s="5" t="s">
        <v>26</v>
      </c>
    </row>
    <row r="143" spans="1:26" ht="15.75" thickBot="1" x14ac:dyDescent="0.3">
      <c r="A143" s="4" t="s">
        <v>31</v>
      </c>
      <c r="B143" s="6">
        <v>37445</v>
      </c>
      <c r="C143" s="5">
        <v>106</v>
      </c>
      <c r="D143" s="5">
        <v>7.5</v>
      </c>
      <c r="E143" s="5">
        <v>161</v>
      </c>
      <c r="F143" s="5">
        <v>78</v>
      </c>
      <c r="G143" s="5">
        <v>14</v>
      </c>
      <c r="H143" s="5">
        <v>6</v>
      </c>
      <c r="I143" s="5">
        <v>178</v>
      </c>
      <c r="J143" s="5">
        <v>103</v>
      </c>
      <c r="K143" s="5">
        <v>236</v>
      </c>
      <c r="L143" s="5">
        <v>0</v>
      </c>
      <c r="M143" s="5">
        <v>1.59</v>
      </c>
      <c r="N143" s="5">
        <v>0.25</v>
      </c>
      <c r="O143" s="5">
        <v>0.19</v>
      </c>
      <c r="P143" s="5">
        <v>0</v>
      </c>
      <c r="Q143" s="5" t="s">
        <v>26</v>
      </c>
      <c r="R143" s="5" t="s">
        <v>26</v>
      </c>
      <c r="S143" s="5" t="s">
        <v>26</v>
      </c>
      <c r="T143" s="5" t="s">
        <v>26</v>
      </c>
      <c r="U143" s="5" t="s">
        <v>26</v>
      </c>
      <c r="V143" s="5" t="s">
        <v>26</v>
      </c>
      <c r="W143" s="5" t="s">
        <v>26</v>
      </c>
      <c r="X143" s="5" t="s">
        <v>26</v>
      </c>
      <c r="Y143" s="5" t="s">
        <v>26</v>
      </c>
      <c r="Z143" s="5" t="s">
        <v>26</v>
      </c>
    </row>
    <row r="144" spans="1:26" ht="15.75" thickBot="1" x14ac:dyDescent="0.3">
      <c r="A144" s="4" t="s">
        <v>31</v>
      </c>
      <c r="B144" s="6">
        <v>38906</v>
      </c>
      <c r="C144" s="5">
        <v>71</v>
      </c>
      <c r="D144" s="5">
        <v>7.4</v>
      </c>
      <c r="E144" s="5">
        <v>63</v>
      </c>
      <c r="F144" s="5">
        <v>83</v>
      </c>
      <c r="G144" s="5">
        <v>11</v>
      </c>
      <c r="H144" s="5">
        <v>5</v>
      </c>
      <c r="I144" s="5">
        <v>162</v>
      </c>
      <c r="J144" s="5">
        <v>133</v>
      </c>
      <c r="K144" s="5">
        <v>56</v>
      </c>
      <c r="L144" s="5">
        <v>0.1</v>
      </c>
      <c r="M144" s="5">
        <v>1.43</v>
      </c>
      <c r="N144" s="5">
        <v>0.82</v>
      </c>
      <c r="O144" s="5">
        <v>0.37</v>
      </c>
      <c r="P144" s="5">
        <v>0.2</v>
      </c>
      <c r="Q144" s="5" t="s">
        <v>26</v>
      </c>
      <c r="R144" s="5">
        <v>0.12</v>
      </c>
      <c r="S144" s="5" t="s">
        <v>26</v>
      </c>
      <c r="T144" s="5" t="s">
        <v>26</v>
      </c>
      <c r="U144" s="5" t="s">
        <v>26</v>
      </c>
      <c r="V144" s="5" t="s">
        <v>26</v>
      </c>
      <c r="W144" s="5" t="s">
        <v>26</v>
      </c>
      <c r="X144" s="5" t="s">
        <v>26</v>
      </c>
      <c r="Y144" s="5" t="s">
        <v>26</v>
      </c>
      <c r="Z144" s="5" t="s">
        <v>26</v>
      </c>
    </row>
    <row r="145" spans="1:26" ht="15.75" thickBot="1" x14ac:dyDescent="0.3">
      <c r="A145" s="4" t="s">
        <v>31</v>
      </c>
      <c r="B145" s="6">
        <v>39271</v>
      </c>
      <c r="C145" s="5">
        <v>74</v>
      </c>
      <c r="D145" s="5">
        <v>7.6</v>
      </c>
      <c r="E145" s="5">
        <v>94</v>
      </c>
      <c r="F145" s="5">
        <v>83</v>
      </c>
      <c r="G145" s="5">
        <v>10</v>
      </c>
      <c r="H145" s="5">
        <v>6</v>
      </c>
      <c r="I145" s="5">
        <v>148</v>
      </c>
      <c r="J145" s="5">
        <v>109</v>
      </c>
      <c r="K145" s="5">
        <v>58</v>
      </c>
      <c r="L145" s="5" t="s">
        <v>26</v>
      </c>
      <c r="M145" s="5">
        <v>0.52</v>
      </c>
      <c r="N145" s="5">
        <v>0.13</v>
      </c>
      <c r="O145" s="5" t="s">
        <v>26</v>
      </c>
      <c r="P145" s="5">
        <v>0</v>
      </c>
      <c r="Q145" s="5" t="s">
        <v>26</v>
      </c>
      <c r="R145" s="5" t="s">
        <v>26</v>
      </c>
      <c r="S145" s="5" t="s">
        <v>26</v>
      </c>
      <c r="T145" s="5" t="s">
        <v>26</v>
      </c>
      <c r="U145" s="5" t="s">
        <v>26</v>
      </c>
      <c r="V145" s="5" t="s">
        <v>26</v>
      </c>
      <c r="W145" s="5" t="s">
        <v>26</v>
      </c>
      <c r="X145" s="5" t="s">
        <v>26</v>
      </c>
      <c r="Y145" s="5" t="s">
        <v>26</v>
      </c>
      <c r="Z145" s="5" t="s">
        <v>26</v>
      </c>
    </row>
    <row r="146" spans="1:26" ht="15.75" thickBot="1" x14ac:dyDescent="0.3">
      <c r="A146" s="4" t="s">
        <v>31</v>
      </c>
      <c r="B146" s="6">
        <v>38207</v>
      </c>
      <c r="C146" s="5">
        <v>72</v>
      </c>
      <c r="D146" s="5">
        <v>7.6</v>
      </c>
      <c r="E146" s="5">
        <v>66</v>
      </c>
      <c r="F146" s="5">
        <v>74</v>
      </c>
      <c r="G146" s="5">
        <v>8</v>
      </c>
      <c r="H146" s="5">
        <v>6</v>
      </c>
      <c r="I146" s="5">
        <v>142</v>
      </c>
      <c r="J146" s="5">
        <v>117</v>
      </c>
      <c r="K146" s="5">
        <v>61</v>
      </c>
      <c r="L146" s="5" t="s">
        <v>26</v>
      </c>
      <c r="M146" s="5">
        <v>0.33</v>
      </c>
      <c r="N146" s="5">
        <v>0.13</v>
      </c>
      <c r="O146" s="5" t="s">
        <v>26</v>
      </c>
      <c r="P146" s="5">
        <v>0</v>
      </c>
      <c r="Q146" s="5" t="s">
        <v>26</v>
      </c>
      <c r="R146" s="5" t="s">
        <v>26</v>
      </c>
      <c r="S146" s="5" t="s">
        <v>26</v>
      </c>
      <c r="T146" s="5" t="s">
        <v>26</v>
      </c>
      <c r="U146" s="5" t="s">
        <v>26</v>
      </c>
      <c r="V146" s="5" t="s">
        <v>26</v>
      </c>
      <c r="W146" s="5" t="s">
        <v>26</v>
      </c>
      <c r="X146" s="5" t="s">
        <v>26</v>
      </c>
      <c r="Y146" s="5" t="s">
        <v>26</v>
      </c>
      <c r="Z146" s="5" t="s">
        <v>26</v>
      </c>
    </row>
    <row r="147" spans="1:26" ht="15.75" thickBot="1" x14ac:dyDescent="0.3">
      <c r="A147" s="4" t="s">
        <v>31</v>
      </c>
      <c r="B147" s="6">
        <v>37142</v>
      </c>
      <c r="C147" s="5">
        <v>74</v>
      </c>
      <c r="D147" s="5">
        <v>7.8</v>
      </c>
      <c r="E147" s="5">
        <v>68</v>
      </c>
      <c r="F147" s="5">
        <v>78</v>
      </c>
      <c r="G147" s="5">
        <v>8</v>
      </c>
      <c r="H147" s="5">
        <v>5</v>
      </c>
      <c r="I147" s="5">
        <v>149</v>
      </c>
      <c r="J147" s="5">
        <v>111</v>
      </c>
      <c r="K147" s="5">
        <v>56</v>
      </c>
      <c r="L147" s="5" t="s">
        <v>26</v>
      </c>
      <c r="M147" s="5">
        <v>0.95</v>
      </c>
      <c r="N147" s="5">
        <v>0.13</v>
      </c>
      <c r="O147" s="5" t="s">
        <v>26</v>
      </c>
      <c r="P147" s="5" t="s">
        <v>113</v>
      </c>
      <c r="Q147" s="5" t="s">
        <v>26</v>
      </c>
      <c r="R147" s="5" t="s">
        <v>26</v>
      </c>
      <c r="S147" s="5" t="s">
        <v>26</v>
      </c>
      <c r="T147" s="5" t="s">
        <v>26</v>
      </c>
      <c r="U147" s="5" t="s">
        <v>26</v>
      </c>
      <c r="V147" s="5" t="s">
        <v>26</v>
      </c>
      <c r="W147" s="5" t="s">
        <v>26</v>
      </c>
      <c r="X147" s="5" t="s">
        <v>26</v>
      </c>
      <c r="Y147" s="5" t="s">
        <v>26</v>
      </c>
      <c r="Z147" s="5" t="s">
        <v>26</v>
      </c>
    </row>
    <row r="148" spans="1:26" ht="15.75" thickBot="1" x14ac:dyDescent="0.3">
      <c r="A148" s="4" t="s">
        <v>31</v>
      </c>
      <c r="B148" s="6">
        <v>37933</v>
      </c>
      <c r="C148" s="5">
        <v>73</v>
      </c>
      <c r="D148" s="5">
        <v>7.8</v>
      </c>
      <c r="E148" s="5">
        <v>61</v>
      </c>
      <c r="F148" s="5">
        <v>80</v>
      </c>
      <c r="G148" s="5">
        <v>8</v>
      </c>
      <c r="H148" s="5">
        <v>7</v>
      </c>
      <c r="I148" s="5">
        <v>144</v>
      </c>
      <c r="J148" s="5">
        <v>108</v>
      </c>
      <c r="K148" s="5">
        <v>55</v>
      </c>
      <c r="L148" s="5" t="s">
        <v>113</v>
      </c>
      <c r="M148" s="5">
        <v>0.34</v>
      </c>
      <c r="N148" s="5">
        <v>0.15</v>
      </c>
      <c r="O148" s="5" t="s">
        <v>26</v>
      </c>
      <c r="P148" s="5">
        <v>0.02</v>
      </c>
      <c r="Q148" s="5" t="s">
        <v>26</v>
      </c>
      <c r="R148" s="5" t="s">
        <v>26</v>
      </c>
      <c r="S148" s="5" t="s">
        <v>26</v>
      </c>
      <c r="T148" s="5" t="s">
        <v>26</v>
      </c>
      <c r="U148" s="5" t="s">
        <v>26</v>
      </c>
      <c r="V148" s="5" t="s">
        <v>26</v>
      </c>
      <c r="W148" s="5" t="s">
        <v>26</v>
      </c>
      <c r="X148" s="5" t="s">
        <v>26</v>
      </c>
      <c r="Y148" s="5" t="s">
        <v>26</v>
      </c>
      <c r="Z148" s="5" t="s">
        <v>26</v>
      </c>
    </row>
    <row r="149" spans="1:26" ht="15.75" thickBot="1" x14ac:dyDescent="0.3">
      <c r="A149" s="4" t="s">
        <v>31</v>
      </c>
      <c r="B149" s="6">
        <v>37233</v>
      </c>
      <c r="C149" s="5">
        <v>74</v>
      </c>
      <c r="D149" s="5">
        <v>8</v>
      </c>
      <c r="E149" s="5">
        <v>64</v>
      </c>
      <c r="F149" s="5">
        <v>81</v>
      </c>
      <c r="G149" s="5">
        <v>7</v>
      </c>
      <c r="H149" s="5">
        <v>6</v>
      </c>
      <c r="I149" s="5">
        <v>139</v>
      </c>
      <c r="J149" s="5">
        <v>109</v>
      </c>
      <c r="K149" s="5">
        <v>58</v>
      </c>
      <c r="L149" s="5" t="s">
        <v>113</v>
      </c>
      <c r="M149" s="5">
        <v>0.52</v>
      </c>
      <c r="N149" s="5">
        <v>0.09</v>
      </c>
      <c r="O149" s="5" t="s">
        <v>26</v>
      </c>
      <c r="P149" s="5">
        <v>0.01</v>
      </c>
      <c r="Q149" s="5" t="s">
        <v>26</v>
      </c>
      <c r="R149" s="5" t="s">
        <v>26</v>
      </c>
      <c r="S149" s="5" t="s">
        <v>26</v>
      </c>
      <c r="T149" s="5" t="s">
        <v>26</v>
      </c>
      <c r="U149" s="5" t="s">
        <v>26</v>
      </c>
      <c r="V149" s="5" t="s">
        <v>26</v>
      </c>
      <c r="W149" s="5" t="s">
        <v>26</v>
      </c>
      <c r="X149" s="5" t="s">
        <v>26</v>
      </c>
      <c r="Y149" s="5" t="s">
        <v>26</v>
      </c>
      <c r="Z149" s="5" t="s">
        <v>26</v>
      </c>
    </row>
    <row r="150" spans="1:26" ht="15.75" thickBot="1" x14ac:dyDescent="0.3">
      <c r="A150" s="4" t="s">
        <v>31</v>
      </c>
      <c r="B150" s="6">
        <v>39456</v>
      </c>
      <c r="C150" s="5">
        <v>74</v>
      </c>
      <c r="D150" s="5">
        <v>7.8</v>
      </c>
      <c r="E150" s="5">
        <v>68</v>
      </c>
      <c r="F150" s="5">
        <v>78</v>
      </c>
      <c r="G150" s="5">
        <v>8</v>
      </c>
      <c r="H150" s="5">
        <v>5</v>
      </c>
      <c r="I150" s="5">
        <v>149</v>
      </c>
      <c r="J150" s="5">
        <v>111</v>
      </c>
      <c r="K150" s="5">
        <v>56</v>
      </c>
      <c r="L150" s="5" t="s">
        <v>26</v>
      </c>
      <c r="M150" s="5">
        <v>0.95</v>
      </c>
      <c r="N150" s="5">
        <v>0.13</v>
      </c>
      <c r="O150" s="5" t="s">
        <v>26</v>
      </c>
      <c r="P150" s="5" t="s">
        <v>113</v>
      </c>
      <c r="Q150" s="5" t="s">
        <v>26</v>
      </c>
      <c r="R150" s="5" t="s">
        <v>26</v>
      </c>
      <c r="S150" s="5" t="s">
        <v>26</v>
      </c>
      <c r="T150" s="5" t="s">
        <v>26</v>
      </c>
      <c r="U150" s="5" t="s">
        <v>26</v>
      </c>
      <c r="V150" s="5" t="s">
        <v>26</v>
      </c>
      <c r="W150" s="5" t="s">
        <v>26</v>
      </c>
      <c r="X150" s="5" t="s">
        <v>26</v>
      </c>
      <c r="Y150" s="5" t="s">
        <v>26</v>
      </c>
      <c r="Z150" s="5" t="s">
        <v>26</v>
      </c>
    </row>
    <row r="151" spans="1:26" ht="15.75" thickBot="1" x14ac:dyDescent="0.3">
      <c r="A151" s="4" t="s">
        <v>31</v>
      </c>
      <c r="B151" s="6">
        <v>37296</v>
      </c>
      <c r="C151" s="5">
        <v>77</v>
      </c>
      <c r="D151" s="5">
        <v>7.6</v>
      </c>
      <c r="E151" s="5">
        <v>66</v>
      </c>
      <c r="F151" s="5">
        <v>86</v>
      </c>
      <c r="G151" s="5">
        <v>7</v>
      </c>
      <c r="H151" s="5">
        <v>6</v>
      </c>
      <c r="I151" s="5">
        <v>141</v>
      </c>
      <c r="J151" s="5">
        <v>107</v>
      </c>
      <c r="K151" s="5">
        <v>55</v>
      </c>
      <c r="L151" s="5">
        <v>0</v>
      </c>
      <c r="M151" s="5">
        <v>0.21</v>
      </c>
      <c r="N151" s="5">
        <v>0.12</v>
      </c>
      <c r="O151" s="5" t="s">
        <v>26</v>
      </c>
      <c r="P151" s="5">
        <v>0</v>
      </c>
      <c r="Q151" s="5" t="s">
        <v>26</v>
      </c>
      <c r="R151" s="5" t="s">
        <v>26</v>
      </c>
      <c r="S151" s="5" t="s">
        <v>26</v>
      </c>
      <c r="T151" s="5" t="s">
        <v>26</v>
      </c>
      <c r="U151" s="5" t="s">
        <v>26</v>
      </c>
      <c r="V151" s="5" t="s">
        <v>26</v>
      </c>
      <c r="W151" s="5" t="s">
        <v>26</v>
      </c>
      <c r="X151" s="5" t="s">
        <v>26</v>
      </c>
      <c r="Y151" s="5" t="s">
        <v>26</v>
      </c>
      <c r="Z151" s="5" t="s">
        <v>26</v>
      </c>
    </row>
    <row r="152" spans="1:26" ht="15.75" thickBot="1" x14ac:dyDescent="0.3">
      <c r="A152" s="4" t="s">
        <v>31</v>
      </c>
      <c r="B152" s="6">
        <v>39150</v>
      </c>
      <c r="C152" s="5">
        <v>144</v>
      </c>
      <c r="D152" s="5">
        <v>7.6</v>
      </c>
      <c r="E152" s="5">
        <v>209</v>
      </c>
      <c r="F152" s="5">
        <v>76</v>
      </c>
      <c r="G152" s="5">
        <v>17</v>
      </c>
      <c r="H152" s="5">
        <v>7</v>
      </c>
      <c r="I152" s="5">
        <v>168</v>
      </c>
      <c r="J152" s="5">
        <v>106</v>
      </c>
      <c r="K152" s="5">
        <v>386</v>
      </c>
      <c r="L152" s="5">
        <v>0.06</v>
      </c>
      <c r="M152" s="5">
        <v>0.39</v>
      </c>
      <c r="N152" s="5">
        <v>0.13</v>
      </c>
      <c r="O152" s="5">
        <v>0.27</v>
      </c>
      <c r="P152" s="5">
        <v>0.02</v>
      </c>
      <c r="Q152" s="5" t="s">
        <v>26</v>
      </c>
      <c r="R152" s="5" t="s">
        <v>26</v>
      </c>
      <c r="S152" s="5" t="s">
        <v>26</v>
      </c>
      <c r="T152" s="5" t="s">
        <v>26</v>
      </c>
      <c r="U152" s="5" t="s">
        <v>26</v>
      </c>
      <c r="V152" s="5" t="s">
        <v>26</v>
      </c>
      <c r="W152" s="5" t="s">
        <v>26</v>
      </c>
      <c r="X152" s="5" t="s">
        <v>26</v>
      </c>
      <c r="Y152" s="5" t="s">
        <v>26</v>
      </c>
      <c r="Z152" s="5" t="s">
        <v>26</v>
      </c>
    </row>
    <row r="153" spans="1:26" ht="15.75" thickBot="1" x14ac:dyDescent="0.3">
      <c r="A153" s="4" t="s">
        <v>31</v>
      </c>
      <c r="B153" s="6">
        <v>38816</v>
      </c>
      <c r="C153" s="5">
        <v>74</v>
      </c>
      <c r="D153" s="5">
        <v>7.6</v>
      </c>
      <c r="E153" s="5">
        <v>67</v>
      </c>
      <c r="F153" s="5">
        <v>77</v>
      </c>
      <c r="G153" s="5">
        <v>7</v>
      </c>
      <c r="H153" s="5">
        <v>6</v>
      </c>
      <c r="I153" s="5">
        <v>143</v>
      </c>
      <c r="J153" s="5">
        <v>109</v>
      </c>
      <c r="K153" s="5">
        <v>51</v>
      </c>
      <c r="L153" s="5">
        <v>0.02</v>
      </c>
      <c r="M153" s="5">
        <v>0.22</v>
      </c>
      <c r="N153" s="5">
        <v>0.11</v>
      </c>
      <c r="O153" s="5" t="s">
        <v>26</v>
      </c>
      <c r="P153" s="5">
        <v>0.03</v>
      </c>
      <c r="Q153" s="5" t="s">
        <v>26</v>
      </c>
      <c r="R153" s="5" t="s">
        <v>26</v>
      </c>
      <c r="S153" s="5" t="s">
        <v>26</v>
      </c>
      <c r="T153" s="5" t="s">
        <v>26</v>
      </c>
      <c r="U153" s="5" t="s">
        <v>26</v>
      </c>
      <c r="V153" s="5" t="s">
        <v>26</v>
      </c>
      <c r="W153" s="5" t="s">
        <v>26</v>
      </c>
      <c r="X153" s="5" t="s">
        <v>26</v>
      </c>
      <c r="Y153" s="5" t="s">
        <v>26</v>
      </c>
      <c r="Z153" s="5" t="s">
        <v>26</v>
      </c>
    </row>
    <row r="154" spans="1:26" ht="15.75" thickBot="1" x14ac:dyDescent="0.3">
      <c r="A154" s="4" t="s">
        <v>31</v>
      </c>
      <c r="B154" s="6">
        <v>40672</v>
      </c>
      <c r="C154" s="5">
        <v>68</v>
      </c>
      <c r="D154" s="5">
        <v>7.9</v>
      </c>
      <c r="E154" s="5">
        <v>48</v>
      </c>
      <c r="F154" s="5">
        <v>72</v>
      </c>
      <c r="G154" s="5">
        <v>10</v>
      </c>
      <c r="H154" s="5">
        <v>7</v>
      </c>
      <c r="I154" s="5">
        <v>154</v>
      </c>
      <c r="J154" s="5">
        <v>99</v>
      </c>
      <c r="K154" s="5">
        <v>47</v>
      </c>
      <c r="L154" s="5">
        <v>0.08</v>
      </c>
      <c r="M154" s="5">
        <v>2.0099999999999998</v>
      </c>
      <c r="N154" s="5">
        <v>0.4</v>
      </c>
      <c r="O154" s="5" t="s">
        <v>26</v>
      </c>
      <c r="P154" s="5">
        <v>0.01</v>
      </c>
      <c r="Q154" s="5" t="s">
        <v>26</v>
      </c>
      <c r="R154" s="5" t="s">
        <v>26</v>
      </c>
      <c r="S154" s="5" t="s">
        <v>26</v>
      </c>
      <c r="T154" s="5" t="s">
        <v>26</v>
      </c>
      <c r="U154" s="5" t="s">
        <v>26</v>
      </c>
      <c r="V154" s="5" t="s">
        <v>26</v>
      </c>
      <c r="W154" s="5" t="s">
        <v>26</v>
      </c>
      <c r="X154" s="5" t="s">
        <v>26</v>
      </c>
      <c r="Y154" s="5" t="s">
        <v>26</v>
      </c>
      <c r="Z154" s="5" t="s">
        <v>26</v>
      </c>
    </row>
    <row r="155" spans="1:26" ht="15.75" thickBot="1" x14ac:dyDescent="0.3">
      <c r="A155" s="4" t="s">
        <v>31</v>
      </c>
      <c r="B155" s="6">
        <v>37051</v>
      </c>
      <c r="C155" s="5">
        <v>75</v>
      </c>
      <c r="D155" s="5">
        <v>7.8</v>
      </c>
      <c r="E155" s="5">
        <v>49</v>
      </c>
      <c r="F155" s="5">
        <v>59</v>
      </c>
      <c r="G155" s="5">
        <v>5</v>
      </c>
      <c r="H155" s="5">
        <v>4</v>
      </c>
      <c r="I155" s="5">
        <v>147</v>
      </c>
      <c r="J155" s="5">
        <v>106</v>
      </c>
      <c r="K155" s="5">
        <v>49</v>
      </c>
      <c r="L155" s="5">
        <v>0.05</v>
      </c>
      <c r="M155" s="5">
        <v>0.23</v>
      </c>
      <c r="N155" s="5">
        <v>0.09</v>
      </c>
      <c r="O155" s="5" t="s">
        <v>26</v>
      </c>
      <c r="P155" s="5">
        <v>0</v>
      </c>
      <c r="Q155" s="5" t="s">
        <v>26</v>
      </c>
      <c r="R155" s="5" t="s">
        <v>26</v>
      </c>
      <c r="S155" s="5" t="s">
        <v>26</v>
      </c>
      <c r="T155" s="5" t="s">
        <v>26</v>
      </c>
      <c r="U155" s="5" t="s">
        <v>26</v>
      </c>
      <c r="V155" s="5" t="s">
        <v>26</v>
      </c>
      <c r="W155" s="5" t="s">
        <v>26</v>
      </c>
      <c r="X155" s="5" t="s">
        <v>26</v>
      </c>
      <c r="Y155" s="5" t="s">
        <v>26</v>
      </c>
      <c r="Z155" s="5" t="s">
        <v>26</v>
      </c>
    </row>
    <row r="156" spans="1:26" ht="15.75" thickBot="1" x14ac:dyDescent="0.3">
      <c r="A156" s="4" t="s">
        <v>31</v>
      </c>
      <c r="B156" s="6">
        <v>38907</v>
      </c>
      <c r="C156" s="5">
        <v>79</v>
      </c>
      <c r="D156" s="5">
        <v>7.7</v>
      </c>
      <c r="E156" s="5">
        <v>56</v>
      </c>
      <c r="F156" s="5">
        <v>77</v>
      </c>
      <c r="G156" s="5">
        <v>9</v>
      </c>
      <c r="H156" s="5">
        <v>6</v>
      </c>
      <c r="I156" s="5">
        <v>149</v>
      </c>
      <c r="J156" s="5">
        <v>97</v>
      </c>
      <c r="K156" s="5">
        <v>48</v>
      </c>
      <c r="L156" s="5">
        <v>0.04</v>
      </c>
      <c r="M156" s="5">
        <v>0.76</v>
      </c>
      <c r="N156" s="5">
        <v>0.28000000000000003</v>
      </c>
      <c r="O156" s="5" t="s">
        <v>26</v>
      </c>
      <c r="P156" s="5">
        <v>0.02</v>
      </c>
      <c r="Q156" s="5" t="s">
        <v>26</v>
      </c>
      <c r="R156" s="5" t="s">
        <v>26</v>
      </c>
      <c r="S156" s="5" t="s">
        <v>26</v>
      </c>
      <c r="T156" s="5" t="s">
        <v>26</v>
      </c>
      <c r="U156" s="5" t="s">
        <v>26</v>
      </c>
      <c r="V156" s="5" t="s">
        <v>26</v>
      </c>
      <c r="W156" s="5" t="s">
        <v>26</v>
      </c>
      <c r="X156" s="5" t="s">
        <v>26</v>
      </c>
      <c r="Y156" s="5" t="s">
        <v>26</v>
      </c>
      <c r="Z156" s="5" t="s">
        <v>26</v>
      </c>
    </row>
    <row r="157" spans="1:26" ht="15.75" thickBot="1" x14ac:dyDescent="0.3">
      <c r="A157" s="4" t="s">
        <v>31</v>
      </c>
      <c r="B157" s="6">
        <v>40003</v>
      </c>
      <c r="C157" s="5">
        <v>72</v>
      </c>
      <c r="D157" s="5">
        <v>7.9</v>
      </c>
      <c r="E157" s="5">
        <v>61</v>
      </c>
      <c r="F157" s="5">
        <v>78</v>
      </c>
      <c r="G157" s="5">
        <v>7</v>
      </c>
      <c r="H157" s="5">
        <v>5</v>
      </c>
      <c r="I157" s="5">
        <v>143</v>
      </c>
      <c r="J157" s="5">
        <v>112</v>
      </c>
      <c r="K157" s="5">
        <v>44</v>
      </c>
      <c r="L157" s="5" t="s">
        <v>29</v>
      </c>
      <c r="M157" s="5">
        <v>0.6</v>
      </c>
      <c r="N157" s="5">
        <v>0.08</v>
      </c>
      <c r="O157" s="5" t="s">
        <v>26</v>
      </c>
      <c r="P157" s="5" t="s">
        <v>113</v>
      </c>
      <c r="Q157" s="5" t="s">
        <v>26</v>
      </c>
      <c r="R157" s="5">
        <v>0.22</v>
      </c>
      <c r="S157" s="5" t="s">
        <v>26</v>
      </c>
      <c r="T157" s="5" t="s">
        <v>26</v>
      </c>
      <c r="U157" s="5" t="s">
        <v>26</v>
      </c>
      <c r="V157" s="5" t="s">
        <v>26</v>
      </c>
      <c r="W157" s="5" t="s">
        <v>26</v>
      </c>
      <c r="X157" s="5" t="s">
        <v>26</v>
      </c>
      <c r="Y157" s="5" t="s">
        <v>26</v>
      </c>
      <c r="Z157" s="5" t="s">
        <v>26</v>
      </c>
    </row>
    <row r="158" spans="1:26" ht="15.75" thickBot="1" x14ac:dyDescent="0.3">
      <c r="A158" s="4" t="s">
        <v>31</v>
      </c>
      <c r="B158" s="6">
        <v>37842</v>
      </c>
      <c r="C158" s="5">
        <v>76</v>
      </c>
      <c r="D158" s="5">
        <v>7.7</v>
      </c>
      <c r="E158" s="5">
        <v>72</v>
      </c>
      <c r="F158" s="5">
        <v>80</v>
      </c>
      <c r="G158" s="5">
        <v>7</v>
      </c>
      <c r="H158" s="5">
        <v>6</v>
      </c>
      <c r="I158" s="5">
        <v>145</v>
      </c>
      <c r="J158" s="5">
        <v>109</v>
      </c>
      <c r="K158" s="5">
        <v>47</v>
      </c>
      <c r="L158" s="5" t="s">
        <v>113</v>
      </c>
      <c r="M158" s="5">
        <v>0.23</v>
      </c>
      <c r="N158" s="5">
        <v>0.12</v>
      </c>
      <c r="O158" s="5" t="s">
        <v>26</v>
      </c>
      <c r="P158" s="5">
        <v>0.02</v>
      </c>
      <c r="Q158" s="5" t="s">
        <v>26</v>
      </c>
      <c r="R158" s="5" t="s">
        <v>26</v>
      </c>
      <c r="S158" s="5" t="s">
        <v>26</v>
      </c>
      <c r="T158" s="5" t="s">
        <v>26</v>
      </c>
      <c r="U158" s="5" t="s">
        <v>26</v>
      </c>
      <c r="V158" s="5" t="s">
        <v>26</v>
      </c>
      <c r="W158" s="5" t="s">
        <v>26</v>
      </c>
      <c r="X158" s="5" t="s">
        <v>26</v>
      </c>
      <c r="Y158" s="5" t="s">
        <v>26</v>
      </c>
      <c r="Z158" s="5" t="s">
        <v>26</v>
      </c>
    </row>
    <row r="159" spans="1:26" ht="15.75" thickBot="1" x14ac:dyDescent="0.3">
      <c r="A159" s="4" t="s">
        <v>31</v>
      </c>
      <c r="B159" s="6">
        <v>39334</v>
      </c>
      <c r="C159" s="5">
        <v>72</v>
      </c>
      <c r="D159" s="5">
        <v>7.9</v>
      </c>
      <c r="E159" s="5">
        <v>61</v>
      </c>
      <c r="F159" s="5">
        <v>78</v>
      </c>
      <c r="G159" s="5">
        <v>7</v>
      </c>
      <c r="H159" s="5">
        <v>5</v>
      </c>
      <c r="I159" s="5">
        <v>143</v>
      </c>
      <c r="J159" s="5">
        <v>112</v>
      </c>
      <c r="K159" s="5">
        <v>44</v>
      </c>
      <c r="L159" s="5" t="s">
        <v>29</v>
      </c>
      <c r="M159" s="5">
        <v>0.6</v>
      </c>
      <c r="N159" s="5">
        <v>0.08</v>
      </c>
      <c r="O159" s="5" t="s">
        <v>26</v>
      </c>
      <c r="P159" s="5" t="s">
        <v>113</v>
      </c>
      <c r="Q159" s="5" t="s">
        <v>26</v>
      </c>
      <c r="R159" s="5">
        <v>0.22</v>
      </c>
      <c r="S159" s="5" t="s">
        <v>26</v>
      </c>
      <c r="T159" s="5" t="s">
        <v>26</v>
      </c>
      <c r="U159" s="5" t="s">
        <v>26</v>
      </c>
      <c r="V159" s="5" t="s">
        <v>26</v>
      </c>
      <c r="W159" s="5" t="s">
        <v>26</v>
      </c>
      <c r="X159" s="5" t="s">
        <v>26</v>
      </c>
      <c r="Y159" s="5" t="s">
        <v>26</v>
      </c>
      <c r="Z159" s="5" t="s">
        <v>26</v>
      </c>
    </row>
    <row r="160" spans="1:26" ht="15.75" thickBot="1" x14ac:dyDescent="0.3">
      <c r="A160" s="4" t="s">
        <v>31</v>
      </c>
      <c r="B160" s="6">
        <v>38634</v>
      </c>
      <c r="C160" s="5">
        <v>76</v>
      </c>
      <c r="D160" s="5">
        <v>7.7</v>
      </c>
      <c r="E160" s="5">
        <v>62</v>
      </c>
      <c r="F160" s="5">
        <v>74</v>
      </c>
      <c r="G160" s="5">
        <v>7</v>
      </c>
      <c r="H160" s="5">
        <v>5</v>
      </c>
      <c r="I160" s="5">
        <v>156</v>
      </c>
      <c r="J160" s="5">
        <v>112</v>
      </c>
      <c r="K160" s="5">
        <v>43</v>
      </c>
      <c r="L160" s="5" t="s">
        <v>29</v>
      </c>
      <c r="M160" s="5">
        <v>0.22</v>
      </c>
      <c r="N160" s="5">
        <v>0.11</v>
      </c>
      <c r="O160" s="5" t="s">
        <v>26</v>
      </c>
      <c r="P160" s="5">
        <v>0.02</v>
      </c>
      <c r="Q160" s="5" t="s">
        <v>26</v>
      </c>
      <c r="R160" s="5" t="s">
        <v>26</v>
      </c>
      <c r="S160" s="5" t="s">
        <v>26</v>
      </c>
      <c r="T160" s="5" t="s">
        <v>26</v>
      </c>
      <c r="U160" s="5" t="s">
        <v>26</v>
      </c>
      <c r="V160" s="5" t="s">
        <v>26</v>
      </c>
      <c r="W160" s="5" t="s">
        <v>26</v>
      </c>
      <c r="X160" s="5" t="s">
        <v>26</v>
      </c>
      <c r="Y160" s="5" t="s">
        <v>26</v>
      </c>
      <c r="Z160" s="5" t="s">
        <v>26</v>
      </c>
    </row>
    <row r="161" spans="1:26" ht="15.75" thickBot="1" x14ac:dyDescent="0.3">
      <c r="A161" s="4" t="s">
        <v>31</v>
      </c>
      <c r="B161" s="6">
        <v>39791</v>
      </c>
      <c r="C161" s="5">
        <v>69</v>
      </c>
      <c r="D161" s="5">
        <v>7.7</v>
      </c>
      <c r="E161" s="5">
        <v>52</v>
      </c>
      <c r="F161" s="5">
        <v>78</v>
      </c>
      <c r="G161" s="5">
        <v>9</v>
      </c>
      <c r="H161" s="5">
        <v>7</v>
      </c>
      <c r="I161" s="5">
        <v>141</v>
      </c>
      <c r="J161" s="5">
        <v>84</v>
      </c>
      <c r="K161" s="5">
        <v>43</v>
      </c>
      <c r="L161" s="5">
        <v>0.06</v>
      </c>
      <c r="M161" s="5">
        <v>0.7</v>
      </c>
      <c r="N161" s="5">
        <v>0.3</v>
      </c>
      <c r="O161" s="5" t="s">
        <v>26</v>
      </c>
      <c r="P161" s="5">
        <v>0.02</v>
      </c>
      <c r="Q161" s="5" t="s">
        <v>26</v>
      </c>
      <c r="R161" s="5">
        <v>0.25</v>
      </c>
      <c r="S161" s="5" t="s">
        <v>26</v>
      </c>
      <c r="T161" s="5" t="s">
        <v>26</v>
      </c>
      <c r="U161" s="5" t="s">
        <v>26</v>
      </c>
      <c r="V161" s="5" t="s">
        <v>26</v>
      </c>
      <c r="W161" s="5" t="s">
        <v>26</v>
      </c>
      <c r="X161" s="5" t="s">
        <v>26</v>
      </c>
      <c r="Y161" s="5" t="s">
        <v>26</v>
      </c>
      <c r="Z161" s="5" t="s">
        <v>26</v>
      </c>
    </row>
    <row r="162" spans="1:26" ht="15.75" thickBot="1" x14ac:dyDescent="0.3">
      <c r="A162" s="4" t="s">
        <v>31</v>
      </c>
      <c r="B162" s="6">
        <v>37996</v>
      </c>
      <c r="C162" s="5">
        <v>77</v>
      </c>
      <c r="D162" s="5">
        <v>7.7</v>
      </c>
      <c r="E162" s="5">
        <v>69</v>
      </c>
      <c r="F162" s="5">
        <v>86</v>
      </c>
      <c r="G162" s="5">
        <v>7</v>
      </c>
      <c r="H162" s="5">
        <v>5</v>
      </c>
      <c r="I162" s="5">
        <v>172</v>
      </c>
      <c r="J162" s="5">
        <v>113</v>
      </c>
      <c r="K162" s="5">
        <v>42</v>
      </c>
      <c r="L162" s="5">
        <v>0.06</v>
      </c>
      <c r="M162" s="5">
        <v>0.25</v>
      </c>
      <c r="N162" s="5">
        <v>0.14000000000000001</v>
      </c>
      <c r="O162" s="5" t="s">
        <v>26</v>
      </c>
      <c r="P162" s="5">
        <v>0.04</v>
      </c>
      <c r="Q162" s="5" t="s">
        <v>26</v>
      </c>
      <c r="R162" s="5" t="s">
        <v>26</v>
      </c>
      <c r="S162" s="5" t="s">
        <v>26</v>
      </c>
      <c r="T162" s="5" t="s">
        <v>26</v>
      </c>
      <c r="U162" s="5" t="s">
        <v>26</v>
      </c>
      <c r="V162" s="5" t="s">
        <v>26</v>
      </c>
      <c r="W162" s="5" t="s">
        <v>26</v>
      </c>
      <c r="X162" s="5" t="s">
        <v>26</v>
      </c>
      <c r="Y162" s="5" t="s">
        <v>26</v>
      </c>
      <c r="Z162" s="5" t="s">
        <v>26</v>
      </c>
    </row>
    <row r="163" spans="1:26" ht="15.75" thickBot="1" x14ac:dyDescent="0.3">
      <c r="A163" s="4" t="s">
        <v>31</v>
      </c>
      <c r="B163" s="6">
        <v>38758</v>
      </c>
      <c r="C163" s="5">
        <v>132</v>
      </c>
      <c r="D163" s="5">
        <v>7.3</v>
      </c>
      <c r="E163" s="5">
        <v>272</v>
      </c>
      <c r="F163" s="5">
        <v>88</v>
      </c>
      <c r="G163" s="5">
        <v>26</v>
      </c>
      <c r="H163" s="5">
        <v>11</v>
      </c>
      <c r="I163" s="5">
        <v>205</v>
      </c>
      <c r="J163" s="5">
        <v>66</v>
      </c>
      <c r="K163" s="5">
        <v>33</v>
      </c>
      <c r="L163" s="5">
        <v>0.7</v>
      </c>
      <c r="M163" s="5">
        <v>1.55</v>
      </c>
      <c r="N163" s="5">
        <v>0.83</v>
      </c>
      <c r="O163" s="5">
        <v>0.45</v>
      </c>
      <c r="P163" s="5">
        <v>7.0000000000000007E-2</v>
      </c>
      <c r="Q163" s="5" t="s">
        <v>26</v>
      </c>
      <c r="R163" s="5">
        <v>0.09</v>
      </c>
      <c r="S163" s="5" t="s">
        <v>26</v>
      </c>
      <c r="T163" s="5" t="s">
        <v>26</v>
      </c>
      <c r="U163" s="5" t="s">
        <v>26</v>
      </c>
      <c r="V163" s="5" t="s">
        <v>26</v>
      </c>
      <c r="W163" s="5" t="s">
        <v>26</v>
      </c>
      <c r="X163" s="5" t="s">
        <v>26</v>
      </c>
      <c r="Y163" s="5" t="s">
        <v>26</v>
      </c>
      <c r="Z163" s="5" t="s">
        <v>26</v>
      </c>
    </row>
    <row r="164" spans="1:26" ht="15.75" thickBot="1" x14ac:dyDescent="0.3">
      <c r="A164" s="4" t="s">
        <v>31</v>
      </c>
      <c r="B164" s="6">
        <v>38421</v>
      </c>
      <c r="C164" s="5">
        <v>68</v>
      </c>
      <c r="D164" s="5">
        <v>7.5</v>
      </c>
      <c r="E164" s="5">
        <v>52</v>
      </c>
      <c r="F164" s="5">
        <v>90</v>
      </c>
      <c r="G164" s="5">
        <v>10</v>
      </c>
      <c r="H164" s="5">
        <v>6</v>
      </c>
      <c r="I164" s="5">
        <v>141</v>
      </c>
      <c r="J164" s="5">
        <v>130</v>
      </c>
      <c r="K164" s="5">
        <v>53</v>
      </c>
      <c r="L164" s="5">
        <v>0.1</v>
      </c>
      <c r="M164" s="5">
        <v>0.28999999999999998</v>
      </c>
      <c r="N164" s="5">
        <v>0.6</v>
      </c>
      <c r="O164" s="5">
        <v>0.4</v>
      </c>
      <c r="P164" s="5">
        <v>0.12</v>
      </c>
      <c r="Q164" s="5" t="s">
        <v>26</v>
      </c>
      <c r="R164" s="5">
        <v>0.23</v>
      </c>
      <c r="S164" s="5" t="s">
        <v>26</v>
      </c>
      <c r="T164" s="5" t="s">
        <v>26</v>
      </c>
      <c r="U164" s="5" t="s">
        <v>26</v>
      </c>
      <c r="V164" s="5" t="s">
        <v>26</v>
      </c>
      <c r="W164" s="5" t="s">
        <v>26</v>
      </c>
      <c r="X164" s="5" t="s">
        <v>26</v>
      </c>
      <c r="Y164" s="5" t="s">
        <v>26</v>
      </c>
      <c r="Z164" s="5" t="s">
        <v>26</v>
      </c>
    </row>
    <row r="165" spans="1:26" ht="15.75" thickBot="1" x14ac:dyDescent="0.3">
      <c r="A165" s="4" t="s">
        <v>31</v>
      </c>
      <c r="B165" s="6">
        <v>40612</v>
      </c>
      <c r="C165" s="5">
        <v>74</v>
      </c>
      <c r="D165" s="5">
        <v>7.7</v>
      </c>
      <c r="E165" s="5">
        <v>56</v>
      </c>
      <c r="F165" s="5">
        <v>80</v>
      </c>
      <c r="G165" s="5">
        <v>8</v>
      </c>
      <c r="H165" s="5">
        <v>7</v>
      </c>
      <c r="I165" s="5">
        <v>165</v>
      </c>
      <c r="J165" s="5">
        <v>107</v>
      </c>
      <c r="K165" s="5">
        <v>51</v>
      </c>
      <c r="L165" s="5">
        <v>0.06</v>
      </c>
      <c r="M165" s="5">
        <v>0.36</v>
      </c>
      <c r="N165" s="5">
        <v>0.18</v>
      </c>
      <c r="O165" s="5" t="s">
        <v>26</v>
      </c>
      <c r="P165" s="5">
        <v>0.01</v>
      </c>
      <c r="Q165" s="5" t="s">
        <v>26</v>
      </c>
      <c r="R165" s="5" t="s">
        <v>26</v>
      </c>
      <c r="S165" s="5" t="s">
        <v>26</v>
      </c>
      <c r="T165" s="5" t="s">
        <v>26</v>
      </c>
      <c r="U165" s="5" t="s">
        <v>26</v>
      </c>
      <c r="V165" s="5" t="s">
        <v>26</v>
      </c>
      <c r="W165" s="5">
        <v>0.5</v>
      </c>
      <c r="X165" s="5" t="s">
        <v>26</v>
      </c>
      <c r="Y165" s="5" t="s">
        <v>26</v>
      </c>
      <c r="Z165" s="5" t="s">
        <v>26</v>
      </c>
    </row>
    <row r="166" spans="1:26" ht="15.75" thickBot="1" x14ac:dyDescent="0.3">
      <c r="A166" s="4" t="s">
        <v>31</v>
      </c>
      <c r="B166" s="6">
        <v>38817</v>
      </c>
      <c r="C166" s="5">
        <v>67</v>
      </c>
      <c r="D166" s="5">
        <v>7.9</v>
      </c>
      <c r="E166" s="5">
        <v>55</v>
      </c>
      <c r="F166" s="5">
        <v>71</v>
      </c>
      <c r="G166" s="5">
        <v>9</v>
      </c>
      <c r="H166" s="5">
        <v>8</v>
      </c>
      <c r="I166" s="5">
        <v>145</v>
      </c>
      <c r="J166" s="5">
        <v>93</v>
      </c>
      <c r="K166" s="5">
        <v>40</v>
      </c>
      <c r="L166" s="5" t="s">
        <v>113</v>
      </c>
      <c r="M166" s="5">
        <v>0.71</v>
      </c>
      <c r="N166" s="5">
        <v>0.17</v>
      </c>
      <c r="O166" s="5" t="s">
        <v>26</v>
      </c>
      <c r="P166" s="5" t="s">
        <v>113</v>
      </c>
      <c r="Q166" s="5" t="s">
        <v>26</v>
      </c>
      <c r="R166" s="5" t="s">
        <v>26</v>
      </c>
      <c r="S166" s="5" t="s">
        <v>26</v>
      </c>
      <c r="T166" s="5" t="s">
        <v>26</v>
      </c>
      <c r="U166" s="5" t="s">
        <v>26</v>
      </c>
      <c r="V166" s="5" t="s">
        <v>26</v>
      </c>
      <c r="W166" s="5" t="s">
        <v>26</v>
      </c>
      <c r="X166" s="5" t="s">
        <v>26</v>
      </c>
      <c r="Y166" s="5" t="s">
        <v>26</v>
      </c>
      <c r="Z166" s="5" t="s">
        <v>26</v>
      </c>
    </row>
    <row r="167" spans="1:26" ht="15.75" thickBot="1" x14ac:dyDescent="0.3">
      <c r="A167" s="4" t="s">
        <v>31</v>
      </c>
      <c r="B167" s="6">
        <v>40278</v>
      </c>
      <c r="C167" s="5">
        <v>79</v>
      </c>
      <c r="D167" s="5">
        <v>7.7</v>
      </c>
      <c r="E167" s="5">
        <v>69</v>
      </c>
      <c r="F167" s="5">
        <v>83</v>
      </c>
      <c r="G167" s="5">
        <v>9</v>
      </c>
      <c r="H167" s="5">
        <v>7</v>
      </c>
      <c r="I167" s="5">
        <v>183</v>
      </c>
      <c r="J167" s="5">
        <v>105</v>
      </c>
      <c r="K167" s="5">
        <v>46</v>
      </c>
      <c r="L167" s="5">
        <v>0.05</v>
      </c>
      <c r="M167" s="5">
        <v>0.27</v>
      </c>
      <c r="N167" s="5">
        <v>0.14000000000000001</v>
      </c>
      <c r="O167" s="5" t="s">
        <v>26</v>
      </c>
      <c r="P167" s="5" t="s">
        <v>113</v>
      </c>
      <c r="Q167" s="5" t="s">
        <v>26</v>
      </c>
      <c r="R167" s="5" t="s">
        <v>26</v>
      </c>
      <c r="S167" s="5" t="s">
        <v>26</v>
      </c>
      <c r="T167" s="5" t="s">
        <v>26</v>
      </c>
      <c r="U167" s="5" t="s">
        <v>26</v>
      </c>
      <c r="V167" s="5" t="s">
        <v>26</v>
      </c>
      <c r="W167" s="5">
        <v>0.53</v>
      </c>
      <c r="X167" s="5" t="s">
        <v>26</v>
      </c>
      <c r="Y167" s="5" t="s">
        <v>26</v>
      </c>
      <c r="Z167" s="5" t="s">
        <v>26</v>
      </c>
    </row>
    <row r="168" spans="1:26" ht="15.75" thickBot="1" x14ac:dyDescent="0.3">
      <c r="A168" s="4" t="s">
        <v>31</v>
      </c>
      <c r="B168" s="6">
        <v>37751</v>
      </c>
      <c r="C168" s="5">
        <v>76</v>
      </c>
      <c r="D168" s="5">
        <v>7.7</v>
      </c>
      <c r="E168" s="5">
        <v>66</v>
      </c>
      <c r="F168" s="5">
        <v>87</v>
      </c>
      <c r="G168" s="5">
        <v>9</v>
      </c>
      <c r="H168" s="5">
        <v>8</v>
      </c>
      <c r="I168" s="5">
        <v>167</v>
      </c>
      <c r="J168" s="5">
        <v>110</v>
      </c>
      <c r="K168" s="5">
        <v>42</v>
      </c>
      <c r="L168" s="5">
        <v>0.1</v>
      </c>
      <c r="M168" s="5">
        <v>0.45</v>
      </c>
      <c r="N168" s="5">
        <v>0.12</v>
      </c>
      <c r="O168" s="5" t="s">
        <v>26</v>
      </c>
      <c r="P168" s="5" t="s">
        <v>113</v>
      </c>
      <c r="Q168" s="5" t="s">
        <v>26</v>
      </c>
      <c r="R168" s="5">
        <v>0.19</v>
      </c>
      <c r="S168" s="5" t="s">
        <v>26</v>
      </c>
      <c r="T168" s="5" t="s">
        <v>26</v>
      </c>
      <c r="U168" s="5" t="s">
        <v>26</v>
      </c>
      <c r="V168" s="5" t="s">
        <v>26</v>
      </c>
      <c r="W168" s="5" t="s">
        <v>26</v>
      </c>
      <c r="X168" s="5" t="s">
        <v>26</v>
      </c>
      <c r="Y168" s="5" t="s">
        <v>26</v>
      </c>
      <c r="Z168" s="5" t="s">
        <v>26</v>
      </c>
    </row>
    <row r="169" spans="1:26" ht="15.75" thickBot="1" x14ac:dyDescent="0.3">
      <c r="A169" s="4" t="s">
        <v>31</v>
      </c>
      <c r="B169" s="6">
        <v>39943</v>
      </c>
      <c r="C169" s="5">
        <v>76</v>
      </c>
      <c r="D169" s="5">
        <v>7.7</v>
      </c>
      <c r="E169" s="5">
        <v>62</v>
      </c>
      <c r="F169" s="5">
        <v>74</v>
      </c>
      <c r="G169" s="5">
        <v>7</v>
      </c>
      <c r="H169" s="5">
        <v>5</v>
      </c>
      <c r="I169" s="5">
        <v>156</v>
      </c>
      <c r="J169" s="5">
        <v>112</v>
      </c>
      <c r="K169" s="5">
        <v>43</v>
      </c>
      <c r="L169" s="5" t="s">
        <v>29</v>
      </c>
      <c r="M169" s="5">
        <v>0.22</v>
      </c>
      <c r="N169" s="5">
        <v>0.11</v>
      </c>
      <c r="O169" s="5" t="s">
        <v>26</v>
      </c>
      <c r="P169" s="5">
        <v>0.02</v>
      </c>
      <c r="Q169" s="5" t="s">
        <v>26</v>
      </c>
      <c r="R169" s="5" t="s">
        <v>26</v>
      </c>
      <c r="S169" s="5" t="s">
        <v>26</v>
      </c>
      <c r="T169" s="5" t="s">
        <v>26</v>
      </c>
      <c r="U169" s="5" t="s">
        <v>26</v>
      </c>
      <c r="V169" s="5" t="s">
        <v>26</v>
      </c>
      <c r="W169" s="5" t="s">
        <v>26</v>
      </c>
      <c r="X169" s="5" t="s">
        <v>26</v>
      </c>
      <c r="Y169" s="5" t="s">
        <v>26</v>
      </c>
      <c r="Z169" s="5" t="s">
        <v>26</v>
      </c>
    </row>
    <row r="170" spans="1:26" ht="15.75" thickBot="1" x14ac:dyDescent="0.3">
      <c r="A170" s="4" t="s">
        <v>31</v>
      </c>
      <c r="B170" s="6">
        <v>39243</v>
      </c>
      <c r="C170" s="5">
        <v>76</v>
      </c>
      <c r="D170" s="5">
        <v>7.9</v>
      </c>
      <c r="E170" s="5">
        <v>68</v>
      </c>
      <c r="F170" s="5">
        <v>83</v>
      </c>
      <c r="G170" s="5">
        <v>8</v>
      </c>
      <c r="H170" s="5">
        <v>7</v>
      </c>
      <c r="I170" s="5">
        <v>171</v>
      </c>
      <c r="J170" s="5">
        <v>108</v>
      </c>
      <c r="K170" s="5" t="s">
        <v>26</v>
      </c>
      <c r="L170" s="5">
        <v>1.34</v>
      </c>
      <c r="M170" s="5">
        <v>0.31</v>
      </c>
      <c r="N170" s="5">
        <v>0.14000000000000001</v>
      </c>
      <c r="O170" s="5" t="s">
        <v>26</v>
      </c>
      <c r="P170" s="5" t="s">
        <v>113</v>
      </c>
      <c r="Q170" s="5" t="s">
        <v>26</v>
      </c>
      <c r="R170" s="5" t="s">
        <v>26</v>
      </c>
      <c r="S170" s="5" t="s">
        <v>26</v>
      </c>
      <c r="T170" s="5" t="s">
        <v>26</v>
      </c>
      <c r="U170" s="5" t="s">
        <v>26</v>
      </c>
      <c r="V170" s="5" t="s">
        <v>26</v>
      </c>
      <c r="W170" s="5" t="s">
        <v>26</v>
      </c>
      <c r="X170" s="5" t="s">
        <v>26</v>
      </c>
      <c r="Y170" s="5" t="s">
        <v>26</v>
      </c>
      <c r="Z170" s="5" t="s">
        <v>26</v>
      </c>
    </row>
    <row r="171" spans="1:26" ht="15.75" thickBot="1" x14ac:dyDescent="0.3">
      <c r="A171" s="4" t="s">
        <v>31</v>
      </c>
      <c r="B171" s="6">
        <v>38543</v>
      </c>
      <c r="C171" s="5">
        <v>77</v>
      </c>
      <c r="D171" s="5">
        <v>7.8</v>
      </c>
      <c r="E171" s="5">
        <v>71</v>
      </c>
      <c r="F171" s="5">
        <v>85</v>
      </c>
      <c r="G171" s="5">
        <v>9</v>
      </c>
      <c r="H171" s="5">
        <v>7</v>
      </c>
      <c r="I171" s="5">
        <v>171</v>
      </c>
      <c r="J171" s="5">
        <v>108</v>
      </c>
      <c r="K171" s="5" t="s">
        <v>26</v>
      </c>
      <c r="L171" s="5">
        <v>0.02</v>
      </c>
      <c r="M171" s="5">
        <v>0.27</v>
      </c>
      <c r="N171" s="5">
        <v>0.15</v>
      </c>
      <c r="O171" s="5" t="s">
        <v>26</v>
      </c>
      <c r="P171" s="5">
        <v>0</v>
      </c>
      <c r="Q171" s="5" t="s">
        <v>26</v>
      </c>
      <c r="R171" s="5" t="s">
        <v>26</v>
      </c>
      <c r="S171" s="5" t="s">
        <v>26</v>
      </c>
      <c r="T171" s="5" t="s">
        <v>26</v>
      </c>
      <c r="U171" s="5" t="s">
        <v>26</v>
      </c>
      <c r="V171" s="5" t="s">
        <v>26</v>
      </c>
      <c r="W171" s="5" t="s">
        <v>26</v>
      </c>
      <c r="X171" s="5" t="s">
        <v>26</v>
      </c>
      <c r="Y171" s="5" t="s">
        <v>26</v>
      </c>
      <c r="Z171" s="5" t="s">
        <v>26</v>
      </c>
    </row>
    <row r="172" spans="1:26" ht="15.75" thickBot="1" x14ac:dyDescent="0.3">
      <c r="A172" s="4" t="s">
        <v>31</v>
      </c>
      <c r="B172" s="6">
        <v>37478</v>
      </c>
      <c r="C172" s="5">
        <v>76</v>
      </c>
      <c r="D172" s="5">
        <v>7.6</v>
      </c>
      <c r="E172" s="5">
        <v>70</v>
      </c>
      <c r="F172" s="5">
        <v>92</v>
      </c>
      <c r="G172" s="5">
        <v>9</v>
      </c>
      <c r="H172" s="5">
        <v>7</v>
      </c>
      <c r="I172" s="5">
        <v>182</v>
      </c>
      <c r="J172" s="5">
        <v>103</v>
      </c>
      <c r="K172" s="5">
        <v>36</v>
      </c>
      <c r="L172" s="5">
        <v>0.03</v>
      </c>
      <c r="M172" s="5">
        <v>0.33</v>
      </c>
      <c r="N172" s="5">
        <v>0.15</v>
      </c>
      <c r="O172" s="5" t="s">
        <v>26</v>
      </c>
      <c r="P172" s="5" t="s">
        <v>113</v>
      </c>
      <c r="Q172" s="5" t="s">
        <v>26</v>
      </c>
      <c r="R172" s="5" t="s">
        <v>26</v>
      </c>
      <c r="S172" s="5" t="s">
        <v>26</v>
      </c>
      <c r="T172" s="5" t="s">
        <v>26</v>
      </c>
      <c r="U172" s="5" t="s">
        <v>26</v>
      </c>
      <c r="V172" s="5" t="s">
        <v>26</v>
      </c>
      <c r="W172" s="5" t="s">
        <v>26</v>
      </c>
      <c r="X172" s="5" t="s">
        <v>26</v>
      </c>
      <c r="Y172" s="5" t="s">
        <v>26</v>
      </c>
      <c r="Z172" s="5" t="s">
        <v>26</v>
      </c>
    </row>
    <row r="173" spans="1:26" ht="15.75" thickBot="1" x14ac:dyDescent="0.3">
      <c r="A173" s="4" t="s">
        <v>31</v>
      </c>
      <c r="B173" s="6">
        <v>38270</v>
      </c>
      <c r="C173" s="5">
        <v>79</v>
      </c>
      <c r="D173" s="5">
        <v>7.7</v>
      </c>
      <c r="E173" s="5">
        <v>69</v>
      </c>
      <c r="F173" s="5">
        <v>83</v>
      </c>
      <c r="G173" s="5">
        <v>9</v>
      </c>
      <c r="H173" s="5">
        <v>7</v>
      </c>
      <c r="I173" s="5">
        <v>183</v>
      </c>
      <c r="J173" s="5">
        <v>105</v>
      </c>
      <c r="K173" s="5">
        <v>46</v>
      </c>
      <c r="L173" s="5">
        <v>0.05</v>
      </c>
      <c r="M173" s="5">
        <v>0.27</v>
      </c>
      <c r="N173" s="5">
        <v>0.14000000000000001</v>
      </c>
      <c r="O173" s="5" t="s">
        <v>26</v>
      </c>
      <c r="P173" s="5" t="s">
        <v>113</v>
      </c>
      <c r="Q173" s="5" t="s">
        <v>26</v>
      </c>
      <c r="R173" s="5" t="s">
        <v>26</v>
      </c>
      <c r="S173" s="5" t="s">
        <v>26</v>
      </c>
      <c r="T173" s="5" t="s">
        <v>26</v>
      </c>
      <c r="U173" s="5" t="s">
        <v>26</v>
      </c>
      <c r="V173" s="5" t="s">
        <v>26</v>
      </c>
      <c r="W173" s="5" t="s">
        <v>26</v>
      </c>
      <c r="X173" s="5" t="s">
        <v>26</v>
      </c>
      <c r="Y173" s="5" t="s">
        <v>26</v>
      </c>
      <c r="Z173" s="5" t="s">
        <v>26</v>
      </c>
    </row>
    <row r="174" spans="1:26" ht="15.75" thickBot="1" x14ac:dyDescent="0.3">
      <c r="A174" s="4" t="s">
        <v>31</v>
      </c>
      <c r="B174" s="6">
        <v>37205</v>
      </c>
      <c r="C174" s="5">
        <v>77</v>
      </c>
      <c r="D174" s="5">
        <v>7.7</v>
      </c>
      <c r="E174" s="5">
        <v>69</v>
      </c>
      <c r="F174" s="5">
        <v>85</v>
      </c>
      <c r="G174" s="5">
        <v>9</v>
      </c>
      <c r="H174" s="5">
        <v>7</v>
      </c>
      <c r="I174" s="5">
        <v>183</v>
      </c>
      <c r="J174" s="5">
        <v>105</v>
      </c>
      <c r="K174" s="5">
        <v>46</v>
      </c>
      <c r="L174" s="5" t="s">
        <v>113</v>
      </c>
      <c r="M174" s="5">
        <v>0.26</v>
      </c>
      <c r="N174" s="5">
        <v>0.17</v>
      </c>
      <c r="O174" s="5" t="s">
        <v>26</v>
      </c>
      <c r="P174" s="5" t="s">
        <v>113</v>
      </c>
      <c r="Q174" s="5" t="s">
        <v>26</v>
      </c>
      <c r="R174" s="5" t="s">
        <v>26</v>
      </c>
      <c r="S174" s="5" t="s">
        <v>26</v>
      </c>
      <c r="T174" s="5" t="s">
        <v>26</v>
      </c>
      <c r="U174" s="5" t="s">
        <v>26</v>
      </c>
      <c r="V174" s="5" t="s">
        <v>26</v>
      </c>
      <c r="W174" s="5" t="s">
        <v>26</v>
      </c>
      <c r="X174" s="5" t="s">
        <v>26</v>
      </c>
      <c r="Y174" s="5" t="s">
        <v>26</v>
      </c>
      <c r="Z174" s="5" t="s">
        <v>26</v>
      </c>
    </row>
    <row r="175" spans="1:26" ht="15.75" thickBot="1" x14ac:dyDescent="0.3">
      <c r="A175" s="4" t="s">
        <v>31</v>
      </c>
      <c r="B175" s="6">
        <v>39061</v>
      </c>
      <c r="C175" s="5">
        <v>77</v>
      </c>
      <c r="D175" s="5">
        <v>7.9</v>
      </c>
      <c r="E175" s="5">
        <v>71</v>
      </c>
      <c r="F175" s="5">
        <v>80</v>
      </c>
      <c r="G175" s="5">
        <v>8</v>
      </c>
      <c r="H175" s="5">
        <v>6</v>
      </c>
      <c r="I175" s="5">
        <v>181</v>
      </c>
      <c r="J175" s="5">
        <v>101</v>
      </c>
      <c r="K175" s="5">
        <v>43</v>
      </c>
      <c r="L175" s="5">
        <v>0.01</v>
      </c>
      <c r="M175" s="5">
        <v>0.26</v>
      </c>
      <c r="N175" s="5">
        <v>0.16</v>
      </c>
      <c r="O175" s="5" t="s">
        <v>26</v>
      </c>
      <c r="P175" s="5" t="s">
        <v>113</v>
      </c>
      <c r="Q175" s="5" t="s">
        <v>26</v>
      </c>
      <c r="R175" s="5" t="s">
        <v>26</v>
      </c>
      <c r="S175" s="5" t="s">
        <v>26</v>
      </c>
      <c r="T175" s="5" t="s">
        <v>26</v>
      </c>
      <c r="U175" s="5" t="s">
        <v>26</v>
      </c>
      <c r="V175" s="5" t="s">
        <v>26</v>
      </c>
      <c r="W175" s="5" t="s">
        <v>26</v>
      </c>
      <c r="X175" s="5" t="s">
        <v>26</v>
      </c>
      <c r="Y175" s="5" t="s">
        <v>26</v>
      </c>
      <c r="Z175" s="5" t="s">
        <v>26</v>
      </c>
    </row>
    <row r="176" spans="1:26" ht="15.75" thickBot="1" x14ac:dyDescent="0.3">
      <c r="A176" s="4" t="s">
        <v>31</v>
      </c>
      <c r="B176" s="6">
        <v>37632</v>
      </c>
      <c r="C176" s="5">
        <v>78</v>
      </c>
      <c r="D176" s="5">
        <v>7.6</v>
      </c>
      <c r="E176" s="5">
        <v>67</v>
      </c>
      <c r="F176" s="5">
        <v>84</v>
      </c>
      <c r="G176" s="5">
        <v>8</v>
      </c>
      <c r="H176" s="5">
        <v>7</v>
      </c>
      <c r="I176" s="5">
        <v>184</v>
      </c>
      <c r="J176" s="5">
        <v>124</v>
      </c>
      <c r="K176" s="5">
        <v>47</v>
      </c>
      <c r="L176" s="5">
        <v>0.02</v>
      </c>
      <c r="M176" s="5">
        <v>0.31</v>
      </c>
      <c r="N176" s="5">
        <v>0.16</v>
      </c>
      <c r="O176" s="5" t="s">
        <v>26</v>
      </c>
      <c r="P176" s="5" t="s">
        <v>113</v>
      </c>
      <c r="Q176" s="5" t="s">
        <v>26</v>
      </c>
      <c r="R176" s="5" t="s">
        <v>26</v>
      </c>
      <c r="S176" s="5" t="s">
        <v>26</v>
      </c>
      <c r="T176" s="5" t="s">
        <v>26</v>
      </c>
      <c r="U176" s="5" t="s">
        <v>26</v>
      </c>
      <c r="V176" s="5" t="s">
        <v>26</v>
      </c>
      <c r="W176" s="5" t="s">
        <v>26</v>
      </c>
      <c r="X176" s="5" t="s">
        <v>26</v>
      </c>
      <c r="Y176" s="5" t="s">
        <v>26</v>
      </c>
      <c r="Z176" s="5" t="s">
        <v>26</v>
      </c>
    </row>
    <row r="177" spans="1:26" ht="15.75" thickBot="1" x14ac:dyDescent="0.3">
      <c r="A177" s="4" t="s">
        <v>31</v>
      </c>
      <c r="B177" s="6">
        <v>40189</v>
      </c>
      <c r="C177" s="5">
        <v>77</v>
      </c>
      <c r="D177" s="5">
        <v>7.7</v>
      </c>
      <c r="E177" s="5">
        <v>69</v>
      </c>
      <c r="F177" s="5">
        <v>85</v>
      </c>
      <c r="G177" s="5">
        <v>9</v>
      </c>
      <c r="H177" s="5">
        <v>7</v>
      </c>
      <c r="I177" s="5">
        <v>183</v>
      </c>
      <c r="J177" s="5">
        <v>105</v>
      </c>
      <c r="K177" s="5">
        <v>46</v>
      </c>
      <c r="L177" s="5" t="s">
        <v>113</v>
      </c>
      <c r="M177" s="5">
        <v>0.26</v>
      </c>
      <c r="N177" s="5">
        <v>0.17</v>
      </c>
      <c r="O177" s="5" t="s">
        <v>26</v>
      </c>
      <c r="P177" s="5" t="s">
        <v>113</v>
      </c>
      <c r="Q177" s="5" t="s">
        <v>26</v>
      </c>
      <c r="R177" s="5" t="s">
        <v>26</v>
      </c>
      <c r="S177" s="5" t="s">
        <v>26</v>
      </c>
      <c r="T177" s="5" t="s">
        <v>26</v>
      </c>
      <c r="U177" s="5" t="s">
        <v>26</v>
      </c>
      <c r="V177" s="5" t="s">
        <v>26</v>
      </c>
      <c r="W177" s="5">
        <v>0.51</v>
      </c>
      <c r="X177" s="5" t="s">
        <v>26</v>
      </c>
      <c r="Y177" s="5" t="s">
        <v>26</v>
      </c>
      <c r="Z177" s="5" t="s">
        <v>26</v>
      </c>
    </row>
    <row r="178" spans="1:26" ht="15.75" thickBot="1" x14ac:dyDescent="0.3">
      <c r="A178" s="4" t="s">
        <v>31</v>
      </c>
      <c r="B178" s="6">
        <v>39124</v>
      </c>
      <c r="C178" s="5">
        <v>77</v>
      </c>
      <c r="D178" s="5">
        <v>7.7</v>
      </c>
      <c r="E178" s="5">
        <v>62</v>
      </c>
      <c r="F178" s="5">
        <v>83</v>
      </c>
      <c r="G178" s="5">
        <v>8</v>
      </c>
      <c r="H178" s="5">
        <v>7</v>
      </c>
      <c r="I178" s="5">
        <v>182</v>
      </c>
      <c r="J178" s="5">
        <v>103</v>
      </c>
      <c r="K178" s="5" t="s">
        <v>26</v>
      </c>
      <c r="L178" s="5">
        <v>0.04</v>
      </c>
      <c r="M178" s="5">
        <v>0.32</v>
      </c>
      <c r="N178" s="5">
        <v>0.17</v>
      </c>
      <c r="O178" s="5" t="s">
        <v>26</v>
      </c>
      <c r="P178" s="5" t="s">
        <v>113</v>
      </c>
      <c r="Q178" s="5" t="s">
        <v>26</v>
      </c>
      <c r="R178" s="5" t="s">
        <v>26</v>
      </c>
      <c r="S178" s="5" t="s">
        <v>26</v>
      </c>
      <c r="T178" s="5" t="s">
        <v>26</v>
      </c>
      <c r="U178" s="5" t="s">
        <v>26</v>
      </c>
      <c r="V178" s="5" t="s">
        <v>26</v>
      </c>
      <c r="W178" s="5" t="s">
        <v>26</v>
      </c>
      <c r="X178" s="5" t="s">
        <v>26</v>
      </c>
      <c r="Y178" s="5" t="s">
        <v>26</v>
      </c>
      <c r="Z178" s="5" t="s">
        <v>26</v>
      </c>
    </row>
    <row r="179" spans="1:26" ht="15.75" thickBot="1" x14ac:dyDescent="0.3">
      <c r="A179" s="4" t="s">
        <v>31</v>
      </c>
      <c r="B179" s="6">
        <v>39152</v>
      </c>
      <c r="C179" s="5">
        <v>77</v>
      </c>
      <c r="D179" s="5">
        <v>7.4</v>
      </c>
      <c r="E179" s="5">
        <v>65</v>
      </c>
      <c r="F179" s="5">
        <v>83</v>
      </c>
      <c r="G179" s="5">
        <v>9</v>
      </c>
      <c r="H179" s="5">
        <v>7</v>
      </c>
      <c r="I179" s="5">
        <v>178</v>
      </c>
      <c r="J179" s="5">
        <v>111</v>
      </c>
      <c r="K179" s="5">
        <v>48</v>
      </c>
      <c r="L179" s="5">
        <v>0.15</v>
      </c>
      <c r="M179" s="5">
        <v>0.34</v>
      </c>
      <c r="N179" s="5">
        <v>0.17</v>
      </c>
      <c r="O179" s="5" t="s">
        <v>26</v>
      </c>
      <c r="P179" s="5">
        <v>0.02</v>
      </c>
      <c r="Q179" s="5" t="s">
        <v>26</v>
      </c>
      <c r="R179" s="5" t="s">
        <v>26</v>
      </c>
      <c r="S179" s="5" t="s">
        <v>26</v>
      </c>
      <c r="T179" s="5" t="s">
        <v>26</v>
      </c>
      <c r="U179" s="5" t="s">
        <v>26</v>
      </c>
      <c r="V179" s="5" t="s">
        <v>26</v>
      </c>
      <c r="W179" s="5" t="s">
        <v>26</v>
      </c>
      <c r="X179" s="5" t="s">
        <v>26</v>
      </c>
      <c r="Y179" s="5" t="s">
        <v>26</v>
      </c>
      <c r="Z179" s="5" t="s">
        <v>26</v>
      </c>
    </row>
    <row r="180" spans="1:26" ht="15.75" thickBot="1" x14ac:dyDescent="0.3">
      <c r="A180" s="4" t="s">
        <v>31</v>
      </c>
      <c r="B180" s="6">
        <v>39518</v>
      </c>
      <c r="C180" s="5">
        <v>73</v>
      </c>
      <c r="D180" s="5">
        <v>7.8</v>
      </c>
      <c r="E180" s="5">
        <v>61</v>
      </c>
      <c r="F180" s="5">
        <v>80</v>
      </c>
      <c r="G180" s="5">
        <v>8</v>
      </c>
      <c r="H180" s="5">
        <v>7</v>
      </c>
      <c r="I180" s="5">
        <v>144</v>
      </c>
      <c r="J180" s="5">
        <v>108</v>
      </c>
      <c r="K180" s="5">
        <v>55</v>
      </c>
      <c r="L180" s="5" t="s">
        <v>113</v>
      </c>
      <c r="M180" s="5">
        <v>0.34</v>
      </c>
      <c r="N180" s="5">
        <v>0.15</v>
      </c>
      <c r="O180" s="5" t="s">
        <v>26</v>
      </c>
      <c r="P180" s="5">
        <v>0.02</v>
      </c>
      <c r="Q180" s="5" t="s">
        <v>26</v>
      </c>
      <c r="R180" s="5" t="s">
        <v>26</v>
      </c>
      <c r="S180" s="5" t="s">
        <v>26</v>
      </c>
      <c r="T180" s="5" t="s">
        <v>26</v>
      </c>
      <c r="U180" s="5" t="s">
        <v>26</v>
      </c>
      <c r="V180" s="5" t="s">
        <v>26</v>
      </c>
      <c r="W180" s="5" t="s">
        <v>26</v>
      </c>
      <c r="X180" s="5" t="s">
        <v>26</v>
      </c>
      <c r="Y180" s="5" t="s">
        <v>26</v>
      </c>
      <c r="Z180" s="5" t="s">
        <v>26</v>
      </c>
    </row>
    <row r="181" spans="1:26" ht="15.75" thickBot="1" x14ac:dyDescent="0.3">
      <c r="A181" s="4" t="s">
        <v>31</v>
      </c>
      <c r="B181" s="6">
        <v>38088</v>
      </c>
      <c r="C181" s="5">
        <v>78</v>
      </c>
      <c r="D181" s="5">
        <v>7.4</v>
      </c>
      <c r="E181" s="5">
        <v>66</v>
      </c>
      <c r="F181" s="5">
        <v>85</v>
      </c>
      <c r="G181" s="5">
        <v>9</v>
      </c>
      <c r="H181" s="5">
        <v>7</v>
      </c>
      <c r="I181" s="5">
        <v>183</v>
      </c>
      <c r="J181" s="5">
        <v>113</v>
      </c>
      <c r="K181" s="5">
        <v>51</v>
      </c>
      <c r="L181" s="5">
        <v>7.0000000000000007E-2</v>
      </c>
      <c r="M181" s="5">
        <v>0.36</v>
      </c>
      <c r="N181" s="5">
        <v>0.17</v>
      </c>
      <c r="O181" s="5" t="s">
        <v>26</v>
      </c>
      <c r="P181" s="5">
        <v>0.01</v>
      </c>
      <c r="Q181" s="5" t="s">
        <v>26</v>
      </c>
      <c r="R181" s="5" t="s">
        <v>26</v>
      </c>
      <c r="S181" s="5" t="s">
        <v>26</v>
      </c>
      <c r="T181" s="5" t="s">
        <v>26</v>
      </c>
      <c r="U181" s="5" t="s">
        <v>26</v>
      </c>
      <c r="V181" s="5" t="s">
        <v>26</v>
      </c>
      <c r="W181" s="5" t="s">
        <v>26</v>
      </c>
      <c r="X181" s="5" t="s">
        <v>26</v>
      </c>
      <c r="Y181" s="5" t="s">
        <v>26</v>
      </c>
      <c r="Z181" s="5" t="s">
        <v>26</v>
      </c>
    </row>
    <row r="182" spans="1:26" ht="15.75" thickBot="1" x14ac:dyDescent="0.3">
      <c r="A182" s="4" t="s">
        <v>31</v>
      </c>
      <c r="B182" s="6">
        <v>37752</v>
      </c>
      <c r="C182" s="5">
        <v>72</v>
      </c>
      <c r="D182" s="5">
        <v>7.5</v>
      </c>
      <c r="E182" s="5">
        <v>50</v>
      </c>
      <c r="F182" s="5">
        <v>74</v>
      </c>
      <c r="G182" s="5">
        <v>10</v>
      </c>
      <c r="H182" s="5">
        <v>7</v>
      </c>
      <c r="I182" s="5">
        <v>160</v>
      </c>
      <c r="J182" s="5">
        <v>105</v>
      </c>
      <c r="K182" s="5">
        <v>54</v>
      </c>
      <c r="L182" s="5">
        <v>0.05</v>
      </c>
      <c r="M182" s="5">
        <v>0.97</v>
      </c>
      <c r="N182" s="5">
        <v>0.38</v>
      </c>
      <c r="O182" s="5" t="s">
        <v>26</v>
      </c>
      <c r="P182" s="5">
        <v>0.01</v>
      </c>
      <c r="Q182" s="5" t="s">
        <v>26</v>
      </c>
      <c r="R182" s="5" t="s">
        <v>26</v>
      </c>
      <c r="S182" s="5" t="s">
        <v>26</v>
      </c>
      <c r="T182" s="5" t="s">
        <v>26</v>
      </c>
      <c r="U182" s="5" t="s">
        <v>26</v>
      </c>
      <c r="V182" s="5" t="s">
        <v>26</v>
      </c>
      <c r="W182" s="5" t="s">
        <v>26</v>
      </c>
      <c r="X182" s="5" t="s">
        <v>26</v>
      </c>
      <c r="Y182" s="5" t="s">
        <v>26</v>
      </c>
      <c r="Z182" s="5" t="s">
        <v>26</v>
      </c>
    </row>
    <row r="183" spans="1:26" ht="15.75" thickBot="1" x14ac:dyDescent="0.3">
      <c r="A183" s="4" t="s">
        <v>31</v>
      </c>
      <c r="B183" s="6">
        <v>38879</v>
      </c>
      <c r="C183" s="5">
        <v>70</v>
      </c>
      <c r="D183" s="5">
        <v>7.7</v>
      </c>
      <c r="E183" s="5">
        <v>51</v>
      </c>
      <c r="F183" s="5">
        <v>78</v>
      </c>
      <c r="G183" s="5">
        <v>8</v>
      </c>
      <c r="H183" s="5">
        <v>7</v>
      </c>
      <c r="I183" s="5">
        <v>161</v>
      </c>
      <c r="J183" s="5">
        <v>103</v>
      </c>
      <c r="K183" s="5">
        <v>46</v>
      </c>
      <c r="L183" s="5">
        <v>0.03</v>
      </c>
      <c r="M183" s="5">
        <v>0.76</v>
      </c>
      <c r="N183" s="5">
        <v>0.17</v>
      </c>
      <c r="O183" s="5" t="s">
        <v>26</v>
      </c>
      <c r="P183" s="5" t="s">
        <v>113</v>
      </c>
      <c r="Q183" s="5" t="s">
        <v>26</v>
      </c>
      <c r="R183" s="5" t="s">
        <v>26</v>
      </c>
      <c r="S183" s="5" t="s">
        <v>26</v>
      </c>
      <c r="T183" s="5" t="s">
        <v>26</v>
      </c>
      <c r="U183" s="5" t="s">
        <v>26</v>
      </c>
      <c r="V183" s="5" t="s">
        <v>26</v>
      </c>
      <c r="W183" s="5" t="s">
        <v>26</v>
      </c>
      <c r="X183" s="5" t="s">
        <v>26</v>
      </c>
      <c r="Y183" s="5" t="s">
        <v>26</v>
      </c>
      <c r="Z183" s="5" t="s">
        <v>26</v>
      </c>
    </row>
    <row r="184" spans="1:26" ht="15.75" thickBot="1" x14ac:dyDescent="0.3">
      <c r="A184" s="4" t="s">
        <v>31</v>
      </c>
      <c r="B184" s="6">
        <v>38179</v>
      </c>
      <c r="C184" s="5">
        <v>71</v>
      </c>
      <c r="D184" s="5">
        <v>7.7</v>
      </c>
      <c r="E184" s="5">
        <v>56</v>
      </c>
      <c r="F184" s="5">
        <v>83</v>
      </c>
      <c r="G184" s="5">
        <v>11</v>
      </c>
      <c r="H184" s="5">
        <v>7</v>
      </c>
      <c r="I184" s="5">
        <v>165</v>
      </c>
      <c r="J184" s="5">
        <v>103</v>
      </c>
      <c r="K184" s="5">
        <v>50</v>
      </c>
      <c r="L184" s="5">
        <v>0.09</v>
      </c>
      <c r="M184" s="5">
        <v>4.5</v>
      </c>
      <c r="N184" s="5">
        <v>0.41</v>
      </c>
      <c r="O184" s="5" t="s">
        <v>26</v>
      </c>
      <c r="P184" s="5">
        <v>0.03</v>
      </c>
      <c r="Q184" s="5" t="s">
        <v>26</v>
      </c>
      <c r="R184" s="5" t="s">
        <v>26</v>
      </c>
      <c r="S184" s="5" t="s">
        <v>26</v>
      </c>
      <c r="T184" s="5" t="s">
        <v>26</v>
      </c>
      <c r="U184" s="5" t="s">
        <v>26</v>
      </c>
      <c r="V184" s="5" t="s">
        <v>26</v>
      </c>
      <c r="W184" s="5" t="s">
        <v>26</v>
      </c>
      <c r="X184" s="5" t="s">
        <v>26</v>
      </c>
      <c r="Y184" s="5" t="s">
        <v>26</v>
      </c>
      <c r="Z184" s="5" t="s">
        <v>26</v>
      </c>
    </row>
    <row r="185" spans="1:26" ht="15.75" thickBot="1" x14ac:dyDescent="0.3">
      <c r="A185" s="4" t="s">
        <v>31</v>
      </c>
      <c r="B185" s="6">
        <v>37114</v>
      </c>
      <c r="C185" s="5">
        <v>69</v>
      </c>
      <c r="D185" s="5">
        <v>7.8</v>
      </c>
      <c r="E185" s="5">
        <v>57</v>
      </c>
      <c r="F185" s="5">
        <v>88</v>
      </c>
      <c r="G185" s="5">
        <v>10</v>
      </c>
      <c r="H185" s="5">
        <v>8</v>
      </c>
      <c r="I185" s="5">
        <v>156</v>
      </c>
      <c r="J185" s="5">
        <v>105</v>
      </c>
      <c r="K185" s="5">
        <v>49</v>
      </c>
      <c r="L185" s="5" t="s">
        <v>113</v>
      </c>
      <c r="M185" s="5">
        <v>2.74</v>
      </c>
      <c r="N185" s="5">
        <v>0.3</v>
      </c>
      <c r="O185" s="5" t="s">
        <v>26</v>
      </c>
      <c r="P185" s="5">
        <v>0.01</v>
      </c>
      <c r="Q185" s="5" t="s">
        <v>26</v>
      </c>
      <c r="R185" s="5" t="s">
        <v>26</v>
      </c>
      <c r="S185" s="5" t="s">
        <v>26</v>
      </c>
      <c r="T185" s="5" t="s">
        <v>26</v>
      </c>
      <c r="U185" s="5" t="s">
        <v>26</v>
      </c>
      <c r="V185" s="5" t="s">
        <v>26</v>
      </c>
      <c r="W185" s="5" t="s">
        <v>26</v>
      </c>
      <c r="X185" s="5" t="s">
        <v>26</v>
      </c>
      <c r="Y185" s="5" t="s">
        <v>26</v>
      </c>
      <c r="Z185" s="5" t="s">
        <v>26</v>
      </c>
    </row>
    <row r="186" spans="1:26" ht="15.75" thickBot="1" x14ac:dyDescent="0.3">
      <c r="A186" s="4" t="s">
        <v>31</v>
      </c>
      <c r="B186" s="6">
        <v>38606</v>
      </c>
      <c r="C186" s="5">
        <v>68</v>
      </c>
      <c r="D186" s="5">
        <v>7.9</v>
      </c>
      <c r="E186" s="5">
        <v>48</v>
      </c>
      <c r="F186" s="5">
        <v>72</v>
      </c>
      <c r="G186" s="5">
        <v>10</v>
      </c>
      <c r="H186" s="5">
        <v>7</v>
      </c>
      <c r="I186" s="5">
        <v>154</v>
      </c>
      <c r="J186" s="5">
        <v>99</v>
      </c>
      <c r="K186" s="5">
        <v>47</v>
      </c>
      <c r="L186" s="5">
        <v>0.08</v>
      </c>
      <c r="M186" s="5">
        <v>2.0099999999999998</v>
      </c>
      <c r="N186" s="5">
        <v>0.4</v>
      </c>
      <c r="O186" s="5" t="s">
        <v>26</v>
      </c>
      <c r="P186" s="5">
        <v>0.01</v>
      </c>
      <c r="Q186" s="5" t="s">
        <v>26</v>
      </c>
      <c r="R186" s="5" t="s">
        <v>26</v>
      </c>
      <c r="S186" s="5" t="s">
        <v>26</v>
      </c>
      <c r="T186" s="5" t="s">
        <v>26</v>
      </c>
      <c r="U186" s="5" t="s">
        <v>26</v>
      </c>
      <c r="V186" s="5" t="s">
        <v>26</v>
      </c>
      <c r="W186" s="5" t="s">
        <v>26</v>
      </c>
      <c r="X186" s="5" t="s">
        <v>26</v>
      </c>
      <c r="Y186" s="5" t="s">
        <v>26</v>
      </c>
      <c r="Z186" s="5" t="s">
        <v>26</v>
      </c>
    </row>
    <row r="187" spans="1:26" ht="15.75" thickBot="1" x14ac:dyDescent="0.3">
      <c r="A187" s="4" t="s">
        <v>31</v>
      </c>
      <c r="B187" s="6">
        <v>37905</v>
      </c>
      <c r="C187" s="5">
        <v>74</v>
      </c>
      <c r="D187" s="5">
        <v>7.7</v>
      </c>
      <c r="E187" s="5">
        <v>56</v>
      </c>
      <c r="F187" s="5">
        <v>80</v>
      </c>
      <c r="G187" s="5">
        <v>8</v>
      </c>
      <c r="H187" s="5">
        <v>7</v>
      </c>
      <c r="I187" s="5">
        <v>165</v>
      </c>
      <c r="J187" s="5">
        <v>107</v>
      </c>
      <c r="K187" s="5">
        <v>51</v>
      </c>
      <c r="L187" s="5">
        <v>0.06</v>
      </c>
      <c r="M187" s="5">
        <v>0.36</v>
      </c>
      <c r="N187" s="5">
        <v>0.18</v>
      </c>
      <c r="O187" s="5" t="s">
        <v>26</v>
      </c>
      <c r="P187" s="5">
        <v>0.01</v>
      </c>
      <c r="Q187" s="5" t="s">
        <v>26</v>
      </c>
      <c r="R187" s="5" t="s">
        <v>26</v>
      </c>
      <c r="S187" s="5" t="s">
        <v>26</v>
      </c>
      <c r="T187" s="5" t="s">
        <v>26</v>
      </c>
      <c r="U187" s="5" t="s">
        <v>26</v>
      </c>
      <c r="V187" s="5" t="s">
        <v>26</v>
      </c>
      <c r="W187" s="5" t="s">
        <v>26</v>
      </c>
      <c r="X187" s="5" t="s">
        <v>26</v>
      </c>
      <c r="Y187" s="5" t="s">
        <v>26</v>
      </c>
      <c r="Z187" s="5" t="s">
        <v>26</v>
      </c>
    </row>
    <row r="188" spans="1:26" ht="15.75" thickBot="1" x14ac:dyDescent="0.3">
      <c r="A188" s="4" t="s">
        <v>31</v>
      </c>
      <c r="B188" s="6">
        <v>37633</v>
      </c>
      <c r="C188" s="5">
        <v>69</v>
      </c>
      <c r="D188" s="5">
        <v>7.9</v>
      </c>
      <c r="E188" s="5">
        <v>46</v>
      </c>
      <c r="F188" s="5">
        <v>79</v>
      </c>
      <c r="G188" s="5">
        <v>8</v>
      </c>
      <c r="H188" s="5">
        <v>8</v>
      </c>
      <c r="I188" s="5">
        <v>155</v>
      </c>
      <c r="J188" s="5">
        <v>101</v>
      </c>
      <c r="K188" s="5">
        <v>51</v>
      </c>
      <c r="L188" s="5">
        <v>0.05</v>
      </c>
      <c r="M188" s="5">
        <v>2.42</v>
      </c>
      <c r="N188" s="5">
        <v>0.22</v>
      </c>
      <c r="O188" s="5" t="s">
        <v>114</v>
      </c>
      <c r="P188" s="5" t="s">
        <v>113</v>
      </c>
      <c r="Q188" s="5">
        <v>0</v>
      </c>
      <c r="R188" s="5">
        <v>0.28999999999999998</v>
      </c>
      <c r="S188" s="5">
        <v>1E-3</v>
      </c>
      <c r="T188" s="5" t="s">
        <v>34</v>
      </c>
      <c r="U188" s="5" t="s">
        <v>113</v>
      </c>
      <c r="V188" s="5">
        <v>3.89</v>
      </c>
      <c r="W188" s="5" t="s">
        <v>26</v>
      </c>
      <c r="X188" s="5">
        <v>0</v>
      </c>
      <c r="Y188" s="5">
        <v>0.04</v>
      </c>
      <c r="Z188" s="5" t="s">
        <v>26</v>
      </c>
    </row>
    <row r="189" spans="1:26" ht="15.75" thickBot="1" x14ac:dyDescent="0.3">
      <c r="A189" s="4" t="s">
        <v>31</v>
      </c>
      <c r="B189" s="6">
        <v>39125</v>
      </c>
      <c r="C189" s="5">
        <v>68</v>
      </c>
      <c r="D189" s="5">
        <v>7.8</v>
      </c>
      <c r="E189" s="5">
        <v>47</v>
      </c>
      <c r="F189" s="5">
        <v>86</v>
      </c>
      <c r="G189" s="5">
        <v>9</v>
      </c>
      <c r="H189" s="5">
        <v>9</v>
      </c>
      <c r="I189" s="5">
        <v>151</v>
      </c>
      <c r="J189" s="5">
        <v>99</v>
      </c>
      <c r="K189" s="5">
        <v>46</v>
      </c>
      <c r="L189" s="5">
        <v>0.05</v>
      </c>
      <c r="M189" s="5">
        <v>1.05</v>
      </c>
      <c r="N189" s="5">
        <v>0.18</v>
      </c>
      <c r="O189" s="5" t="s">
        <v>114</v>
      </c>
      <c r="P189" s="5">
        <v>0.02</v>
      </c>
      <c r="Q189" s="5" t="s">
        <v>113</v>
      </c>
      <c r="R189" s="5">
        <v>0.25</v>
      </c>
      <c r="S189" s="5">
        <v>2E-3</v>
      </c>
      <c r="T189" s="5">
        <v>0.1</v>
      </c>
      <c r="U189" s="5" t="s">
        <v>113</v>
      </c>
      <c r="V189" s="5" t="s">
        <v>26</v>
      </c>
      <c r="W189" s="5" t="s">
        <v>26</v>
      </c>
      <c r="X189" s="5">
        <v>0</v>
      </c>
      <c r="Y189" s="5">
        <v>1.7999999999999999E-2</v>
      </c>
      <c r="Z189" s="5" t="s">
        <v>26</v>
      </c>
    </row>
    <row r="190" spans="1:26" ht="15.75" thickBot="1" x14ac:dyDescent="0.3">
      <c r="A190" s="4" t="s">
        <v>31</v>
      </c>
      <c r="B190" s="6">
        <v>38423</v>
      </c>
      <c r="C190" s="5">
        <v>68</v>
      </c>
      <c r="D190" s="5">
        <v>7.9</v>
      </c>
      <c r="E190" s="5">
        <v>50</v>
      </c>
      <c r="F190" s="5">
        <v>82</v>
      </c>
      <c r="G190" s="5">
        <v>9</v>
      </c>
      <c r="H190" s="5">
        <v>8</v>
      </c>
      <c r="I190" s="5">
        <v>150</v>
      </c>
      <c r="J190" s="5">
        <v>111</v>
      </c>
      <c r="K190" s="5">
        <v>42</v>
      </c>
      <c r="L190" s="5">
        <v>0.28999999999999998</v>
      </c>
      <c r="M190" s="5">
        <v>1.97</v>
      </c>
      <c r="N190" s="5">
        <v>0.25</v>
      </c>
      <c r="O190" s="5" t="s">
        <v>114</v>
      </c>
      <c r="P190" s="5" t="s">
        <v>113</v>
      </c>
      <c r="Q190" s="5">
        <v>0</v>
      </c>
      <c r="R190" s="5">
        <v>0.33</v>
      </c>
      <c r="S190" s="5" t="s">
        <v>113</v>
      </c>
      <c r="T190" s="5" t="s">
        <v>34</v>
      </c>
      <c r="U190" s="5" t="s">
        <v>113</v>
      </c>
      <c r="V190" s="5">
        <v>3.49</v>
      </c>
      <c r="W190" s="5" t="s">
        <v>26</v>
      </c>
      <c r="X190" s="5" t="s">
        <v>113</v>
      </c>
      <c r="Y190" s="5">
        <v>4.5999999999999999E-2</v>
      </c>
      <c r="Z190" s="5" t="s">
        <v>26</v>
      </c>
    </row>
    <row r="191" spans="1:26" ht="15.75" thickBot="1" x14ac:dyDescent="0.3">
      <c r="A191" s="4" t="s">
        <v>31</v>
      </c>
      <c r="B191" s="6">
        <v>37358</v>
      </c>
      <c r="C191" s="5">
        <v>70</v>
      </c>
      <c r="D191" s="5">
        <v>7.9</v>
      </c>
      <c r="E191" s="5">
        <v>46</v>
      </c>
      <c r="F191" s="5">
        <v>72</v>
      </c>
      <c r="G191" s="5">
        <v>10</v>
      </c>
      <c r="H191" s="5">
        <v>7</v>
      </c>
      <c r="I191" s="5">
        <v>153</v>
      </c>
      <c r="J191" s="5">
        <v>101</v>
      </c>
      <c r="K191" s="5">
        <v>63</v>
      </c>
      <c r="L191" s="5">
        <v>0.01</v>
      </c>
      <c r="M191" s="5">
        <v>1.22</v>
      </c>
      <c r="N191" s="5">
        <v>0.42</v>
      </c>
      <c r="O191" s="5" t="s">
        <v>114</v>
      </c>
      <c r="P191" s="5">
        <v>0.02</v>
      </c>
      <c r="Q191" s="5" t="s">
        <v>26</v>
      </c>
      <c r="R191" s="5">
        <v>0.32</v>
      </c>
      <c r="S191" s="5">
        <v>4.0000000000000001E-3</v>
      </c>
      <c r="T191" s="5" t="s">
        <v>34</v>
      </c>
      <c r="U191" s="5">
        <v>0</v>
      </c>
      <c r="V191" s="5">
        <v>4.96</v>
      </c>
      <c r="W191" s="5" t="s">
        <v>26</v>
      </c>
      <c r="X191" s="5">
        <v>0</v>
      </c>
      <c r="Y191" s="5">
        <v>4.1000000000000002E-2</v>
      </c>
      <c r="Z191" s="5" t="s">
        <v>26</v>
      </c>
    </row>
    <row r="192" spans="1:26" ht="15.75" thickBot="1" x14ac:dyDescent="0.3">
      <c r="A192" s="4" t="s">
        <v>31</v>
      </c>
      <c r="B192" s="6">
        <v>39214</v>
      </c>
      <c r="C192" s="5">
        <v>72</v>
      </c>
      <c r="D192" s="5">
        <v>7.9</v>
      </c>
      <c r="E192" s="5">
        <v>50</v>
      </c>
      <c r="F192" s="5">
        <v>77</v>
      </c>
      <c r="G192" s="5">
        <v>10</v>
      </c>
      <c r="H192" s="5">
        <v>7</v>
      </c>
      <c r="I192" s="5">
        <v>156</v>
      </c>
      <c r="J192" s="5">
        <v>113</v>
      </c>
      <c r="K192" s="5">
        <v>56</v>
      </c>
      <c r="L192" s="5">
        <v>0.05</v>
      </c>
      <c r="M192" s="5">
        <v>1.36</v>
      </c>
      <c r="N192" s="5">
        <v>0.12</v>
      </c>
      <c r="O192" s="5">
        <v>0.7</v>
      </c>
      <c r="P192" s="5" t="s">
        <v>113</v>
      </c>
      <c r="Q192" s="5" t="s">
        <v>113</v>
      </c>
      <c r="R192" s="5">
        <v>0.3</v>
      </c>
      <c r="S192" s="5">
        <v>2E-3</v>
      </c>
      <c r="T192" s="5" t="s">
        <v>34</v>
      </c>
      <c r="U192" s="5" t="s">
        <v>113</v>
      </c>
      <c r="V192" s="5">
        <v>4.1399999999999997</v>
      </c>
      <c r="W192" s="5" t="s">
        <v>26</v>
      </c>
      <c r="X192" s="5" t="s">
        <v>113</v>
      </c>
      <c r="Y192" s="5">
        <v>0.05</v>
      </c>
      <c r="Z192" s="5" t="s">
        <v>26</v>
      </c>
    </row>
    <row r="193" spans="1:26" ht="15.75" thickBot="1" x14ac:dyDescent="0.3">
      <c r="A193" s="4" t="s">
        <v>31</v>
      </c>
      <c r="B193" s="6">
        <v>38150</v>
      </c>
      <c r="C193" s="5">
        <v>67</v>
      </c>
      <c r="D193" s="5">
        <v>7.7</v>
      </c>
      <c r="E193" s="5">
        <v>46</v>
      </c>
      <c r="F193" s="5">
        <v>76</v>
      </c>
      <c r="G193" s="5">
        <v>9</v>
      </c>
      <c r="H193" s="5">
        <v>7</v>
      </c>
      <c r="I193" s="5">
        <v>146</v>
      </c>
      <c r="J193" s="5">
        <v>93</v>
      </c>
      <c r="K193" s="5">
        <v>51</v>
      </c>
      <c r="L193" s="5">
        <v>0.03</v>
      </c>
      <c r="M193" s="5">
        <v>0.54</v>
      </c>
      <c r="N193" s="5">
        <v>0.21</v>
      </c>
      <c r="O193" s="5" t="s">
        <v>114</v>
      </c>
      <c r="P193" s="5">
        <v>0.04</v>
      </c>
      <c r="Q193" s="5" t="s">
        <v>113</v>
      </c>
      <c r="R193" s="5">
        <v>0.19</v>
      </c>
      <c r="S193" s="5">
        <v>2E-3</v>
      </c>
      <c r="T193" s="5">
        <v>0.2</v>
      </c>
      <c r="U193" s="5" t="s">
        <v>113</v>
      </c>
      <c r="V193" s="5">
        <v>4.57</v>
      </c>
      <c r="W193" s="5" t="s">
        <v>26</v>
      </c>
      <c r="X193" s="5" t="s">
        <v>113</v>
      </c>
      <c r="Y193" s="5">
        <v>1.7999999999999999E-2</v>
      </c>
      <c r="Z193" s="5" t="s">
        <v>26</v>
      </c>
    </row>
    <row r="194" spans="1:26" ht="15.75" thickBot="1" x14ac:dyDescent="0.3">
      <c r="A194" s="4" t="s">
        <v>31</v>
      </c>
      <c r="B194" s="6">
        <v>37449</v>
      </c>
      <c r="C194" s="5">
        <v>71</v>
      </c>
      <c r="D194" s="5">
        <v>8</v>
      </c>
      <c r="E194" s="5">
        <v>47</v>
      </c>
      <c r="F194" s="5">
        <v>74</v>
      </c>
      <c r="G194" s="5">
        <v>9</v>
      </c>
      <c r="H194" s="5">
        <v>7</v>
      </c>
      <c r="I194" s="5">
        <v>153</v>
      </c>
      <c r="J194" s="5">
        <v>100</v>
      </c>
      <c r="K194" s="5">
        <v>39</v>
      </c>
      <c r="L194" s="5" t="s">
        <v>34</v>
      </c>
      <c r="M194" s="5">
        <v>1.92</v>
      </c>
      <c r="N194" s="5">
        <v>0.34</v>
      </c>
      <c r="O194" s="5" t="s">
        <v>26</v>
      </c>
      <c r="P194" s="5">
        <v>0.02</v>
      </c>
      <c r="Q194" s="5" t="s">
        <v>26</v>
      </c>
      <c r="R194" s="5">
        <v>0.23</v>
      </c>
      <c r="S194" s="5">
        <v>2E-3</v>
      </c>
      <c r="T194" s="5" t="s">
        <v>26</v>
      </c>
      <c r="U194" s="5" t="s">
        <v>115</v>
      </c>
      <c r="V194" s="5" t="s">
        <v>26</v>
      </c>
      <c r="W194" s="5" t="s">
        <v>26</v>
      </c>
      <c r="X194" s="5" t="s">
        <v>113</v>
      </c>
      <c r="Y194" s="5">
        <v>5.0999999999999997E-2</v>
      </c>
      <c r="Z194" s="5" t="s">
        <v>26</v>
      </c>
    </row>
    <row r="195" spans="1:26" ht="15.75" thickBot="1" x14ac:dyDescent="0.3">
      <c r="A195" s="4" t="s">
        <v>31</v>
      </c>
      <c r="B195" s="6">
        <v>37876</v>
      </c>
      <c r="C195" s="5">
        <v>70</v>
      </c>
      <c r="D195" s="5">
        <v>7.7</v>
      </c>
      <c r="E195" s="5">
        <v>54</v>
      </c>
      <c r="F195" s="5">
        <v>84</v>
      </c>
      <c r="G195" s="5">
        <v>9</v>
      </c>
      <c r="H195" s="5">
        <v>8</v>
      </c>
      <c r="I195" s="5">
        <v>135</v>
      </c>
      <c r="J195" s="5">
        <v>100</v>
      </c>
      <c r="K195" s="5">
        <v>26</v>
      </c>
      <c r="L195" s="5">
        <v>0.2</v>
      </c>
      <c r="M195" s="5">
        <v>2.19</v>
      </c>
      <c r="N195" s="5">
        <v>0.2</v>
      </c>
      <c r="O195" s="5" t="s">
        <v>26</v>
      </c>
      <c r="P195" s="5" t="s">
        <v>113</v>
      </c>
      <c r="Q195" s="5" t="s">
        <v>26</v>
      </c>
      <c r="R195" s="5">
        <v>0.24</v>
      </c>
      <c r="S195" s="5" t="s">
        <v>113</v>
      </c>
      <c r="T195" s="5" t="s">
        <v>26</v>
      </c>
      <c r="U195" s="5" t="s">
        <v>115</v>
      </c>
      <c r="V195" s="5" t="s">
        <v>26</v>
      </c>
      <c r="W195" s="5" t="s">
        <v>26</v>
      </c>
      <c r="X195" s="5" t="s">
        <v>113</v>
      </c>
      <c r="Y195" s="5">
        <v>8.5999999999999993E-2</v>
      </c>
      <c r="Z195" s="5" t="s">
        <v>26</v>
      </c>
    </row>
    <row r="196" spans="1:26" ht="15.75" thickBot="1" x14ac:dyDescent="0.3">
      <c r="A196" s="4" t="s">
        <v>31</v>
      </c>
      <c r="B196" s="6">
        <v>37176</v>
      </c>
      <c r="C196" s="5">
        <v>66</v>
      </c>
      <c r="D196" s="5">
        <v>7.7</v>
      </c>
      <c r="E196" s="5">
        <v>45</v>
      </c>
      <c r="F196" s="5">
        <v>78</v>
      </c>
      <c r="G196" s="5">
        <v>9</v>
      </c>
      <c r="H196" s="5">
        <v>9</v>
      </c>
      <c r="I196" s="5">
        <v>144</v>
      </c>
      <c r="J196" s="5">
        <v>89</v>
      </c>
      <c r="K196" s="5">
        <v>25</v>
      </c>
      <c r="L196" s="5" t="s">
        <v>34</v>
      </c>
      <c r="M196" s="5">
        <v>1.23</v>
      </c>
      <c r="N196" s="5">
        <v>0.24</v>
      </c>
      <c r="O196" s="5" t="s">
        <v>26</v>
      </c>
      <c r="P196" s="5">
        <v>0.01</v>
      </c>
      <c r="Q196" s="5" t="s">
        <v>26</v>
      </c>
      <c r="R196" s="5">
        <v>0.21</v>
      </c>
      <c r="S196" s="5">
        <v>3.0000000000000001E-3</v>
      </c>
      <c r="T196" s="5" t="s">
        <v>26</v>
      </c>
      <c r="U196" s="5" t="s">
        <v>115</v>
      </c>
      <c r="V196" s="5" t="s">
        <v>26</v>
      </c>
      <c r="W196" s="5" t="s">
        <v>26</v>
      </c>
      <c r="X196" s="5" t="s">
        <v>113</v>
      </c>
      <c r="Y196" s="5">
        <v>4.2000000000000003E-2</v>
      </c>
      <c r="Z196" s="5" t="s">
        <v>26</v>
      </c>
    </row>
    <row r="197" spans="1:26" ht="15.75" thickBot="1" x14ac:dyDescent="0.3">
      <c r="A197" s="4" t="s">
        <v>31</v>
      </c>
      <c r="B197" s="6">
        <v>38668</v>
      </c>
      <c r="C197" s="5">
        <v>65</v>
      </c>
      <c r="D197" s="5">
        <v>7.7</v>
      </c>
      <c r="E197" s="5">
        <v>42</v>
      </c>
      <c r="F197" s="5">
        <v>72</v>
      </c>
      <c r="G197" s="5">
        <v>9</v>
      </c>
      <c r="H197" s="5">
        <v>8</v>
      </c>
      <c r="I197" s="5">
        <v>135</v>
      </c>
      <c r="J197" s="5">
        <v>95</v>
      </c>
      <c r="K197" s="5">
        <v>35</v>
      </c>
      <c r="L197" s="5">
        <v>0.3</v>
      </c>
      <c r="M197" s="5">
        <v>0.66</v>
      </c>
      <c r="N197" s="5">
        <v>0.28000000000000003</v>
      </c>
      <c r="O197" s="5" t="s">
        <v>26</v>
      </c>
      <c r="P197" s="5" t="s">
        <v>113</v>
      </c>
      <c r="Q197" s="5" t="s">
        <v>26</v>
      </c>
      <c r="R197" s="5">
        <v>0.22</v>
      </c>
      <c r="S197" s="5">
        <v>2E-3</v>
      </c>
      <c r="T197" s="5" t="s">
        <v>26</v>
      </c>
      <c r="U197" s="5" t="s">
        <v>115</v>
      </c>
      <c r="V197" s="5" t="s">
        <v>26</v>
      </c>
      <c r="W197" s="5" t="s">
        <v>26</v>
      </c>
      <c r="X197" s="5" t="s">
        <v>113</v>
      </c>
      <c r="Y197" s="5">
        <v>2.7E-2</v>
      </c>
      <c r="Z197" s="5" t="s">
        <v>26</v>
      </c>
    </row>
    <row r="198" spans="1:26" ht="15.75" thickBot="1" x14ac:dyDescent="0.3">
      <c r="A198" s="4" t="s">
        <v>31</v>
      </c>
      <c r="B198" s="6">
        <v>41590</v>
      </c>
      <c r="C198" s="5">
        <v>67</v>
      </c>
      <c r="D198" s="5">
        <v>7.7</v>
      </c>
      <c r="E198" s="5">
        <v>43</v>
      </c>
      <c r="F198" s="5">
        <v>76</v>
      </c>
      <c r="G198" s="5">
        <v>9</v>
      </c>
      <c r="H198" s="5">
        <v>8</v>
      </c>
      <c r="I198" s="5">
        <v>152</v>
      </c>
      <c r="J198" s="5">
        <v>94</v>
      </c>
      <c r="K198" s="5">
        <v>29</v>
      </c>
      <c r="L198" s="5" t="s">
        <v>34</v>
      </c>
      <c r="M198" s="5">
        <v>0.73</v>
      </c>
      <c r="N198" s="5">
        <v>0.26</v>
      </c>
      <c r="O198" s="5" t="s">
        <v>114</v>
      </c>
      <c r="P198" s="5" t="s">
        <v>113</v>
      </c>
      <c r="Q198" s="5" t="s">
        <v>26</v>
      </c>
      <c r="R198" s="5">
        <v>0.28000000000000003</v>
      </c>
      <c r="S198" s="5">
        <v>2E-3</v>
      </c>
      <c r="T198" s="5" t="s">
        <v>26</v>
      </c>
      <c r="U198" s="5" t="s">
        <v>115</v>
      </c>
      <c r="V198" s="5" t="s">
        <v>26</v>
      </c>
      <c r="W198" s="5" t="s">
        <v>26</v>
      </c>
      <c r="X198" s="5" t="s">
        <v>113</v>
      </c>
      <c r="Y198" s="5">
        <v>2.3E-2</v>
      </c>
      <c r="Z198" s="5" t="s">
        <v>26</v>
      </c>
    </row>
    <row r="199" spans="1:26" ht="15.75" thickBot="1" x14ac:dyDescent="0.3">
      <c r="A199" s="4" t="s">
        <v>116</v>
      </c>
      <c r="B199" s="6">
        <v>44209</v>
      </c>
      <c r="C199" s="5">
        <v>69</v>
      </c>
      <c r="D199" s="5">
        <v>7.9</v>
      </c>
      <c r="E199" s="5">
        <v>48</v>
      </c>
      <c r="F199" s="5">
        <v>78</v>
      </c>
      <c r="G199" s="5">
        <v>8</v>
      </c>
      <c r="H199" s="5">
        <v>7</v>
      </c>
      <c r="I199" s="5">
        <v>156</v>
      </c>
      <c r="J199" s="5">
        <v>106</v>
      </c>
      <c r="K199" s="5">
        <v>35</v>
      </c>
      <c r="L199" s="5" t="s">
        <v>34</v>
      </c>
      <c r="M199" s="5">
        <v>0.42</v>
      </c>
      <c r="N199" s="5">
        <v>0.15</v>
      </c>
      <c r="O199" s="5" t="s">
        <v>26</v>
      </c>
      <c r="P199" s="5" t="s">
        <v>113</v>
      </c>
      <c r="Q199" s="5" t="s">
        <v>26</v>
      </c>
      <c r="R199" s="5" t="s">
        <v>26</v>
      </c>
      <c r="S199" s="5" t="s">
        <v>117</v>
      </c>
      <c r="T199" s="5" t="s">
        <v>26</v>
      </c>
      <c r="U199" s="5">
        <v>0.42</v>
      </c>
      <c r="V199" s="5" t="s">
        <v>26</v>
      </c>
      <c r="W199" s="5">
        <v>0.43</v>
      </c>
      <c r="X199" s="5" t="s">
        <v>113</v>
      </c>
      <c r="Y199" s="5">
        <v>1.2E-2</v>
      </c>
      <c r="Z199" s="5" t="s">
        <v>26</v>
      </c>
    </row>
    <row r="200" spans="1:26" ht="15.75" thickBot="1" x14ac:dyDescent="0.3">
      <c r="A200" s="4" t="s">
        <v>116</v>
      </c>
      <c r="B200" s="6">
        <v>46125</v>
      </c>
      <c r="C200" s="5">
        <v>67</v>
      </c>
      <c r="D200" s="5">
        <v>7.6</v>
      </c>
      <c r="E200" s="5">
        <v>43</v>
      </c>
      <c r="F200" s="5">
        <v>80</v>
      </c>
      <c r="G200" s="5">
        <v>8</v>
      </c>
      <c r="H200" s="5">
        <v>8</v>
      </c>
      <c r="I200" s="5">
        <v>152</v>
      </c>
      <c r="J200" s="5">
        <v>103</v>
      </c>
      <c r="K200" s="5">
        <v>27</v>
      </c>
      <c r="L200" s="5" t="s">
        <v>118</v>
      </c>
      <c r="M200" s="5">
        <v>0.54</v>
      </c>
      <c r="N200" s="5">
        <v>0.23</v>
      </c>
      <c r="O200" s="5" t="s">
        <v>26</v>
      </c>
      <c r="P200" s="5" t="s">
        <v>119</v>
      </c>
      <c r="Q200" s="5" t="s">
        <v>113</v>
      </c>
      <c r="R200" s="5">
        <v>0.21</v>
      </c>
      <c r="S200" s="5" t="s">
        <v>120</v>
      </c>
      <c r="T200" s="5" t="s">
        <v>26</v>
      </c>
      <c r="U200" s="5" t="s">
        <v>115</v>
      </c>
      <c r="V200" s="5">
        <v>4.3899999999999997</v>
      </c>
      <c r="W200" s="5">
        <v>0.41</v>
      </c>
      <c r="X200" s="5" t="s">
        <v>120</v>
      </c>
      <c r="Y200" s="5" t="s">
        <v>29</v>
      </c>
      <c r="Z200" s="5">
        <v>7.1</v>
      </c>
    </row>
    <row r="201" spans="1:26" ht="15.75" thickBot="1" x14ac:dyDescent="0.3">
      <c r="A201" s="4" t="s">
        <v>116</v>
      </c>
      <c r="B201" s="6">
        <v>46490</v>
      </c>
      <c r="C201" s="5">
        <v>68</v>
      </c>
      <c r="D201" s="5">
        <v>7.7</v>
      </c>
      <c r="E201" s="5">
        <v>48</v>
      </c>
      <c r="F201" s="5">
        <v>83</v>
      </c>
      <c r="G201" s="5">
        <v>8</v>
      </c>
      <c r="H201" s="5">
        <v>8</v>
      </c>
      <c r="I201" s="5">
        <v>161</v>
      </c>
      <c r="J201" s="5">
        <v>106</v>
      </c>
      <c r="K201" s="5">
        <v>27</v>
      </c>
      <c r="L201" s="5" t="s">
        <v>118</v>
      </c>
      <c r="M201" s="5">
        <v>0.53</v>
      </c>
      <c r="N201" s="5">
        <v>0.21</v>
      </c>
      <c r="O201" s="5" t="s">
        <v>26</v>
      </c>
      <c r="P201" s="5" t="s">
        <v>119</v>
      </c>
      <c r="Q201" s="5" t="s">
        <v>113</v>
      </c>
      <c r="R201" s="5">
        <v>0.24</v>
      </c>
      <c r="S201" s="5" t="s">
        <v>120</v>
      </c>
      <c r="T201" s="5" t="s">
        <v>26</v>
      </c>
      <c r="U201" s="5" t="s">
        <v>115</v>
      </c>
      <c r="V201" s="5">
        <v>4.51</v>
      </c>
      <c r="W201" s="5">
        <v>0.48</v>
      </c>
      <c r="X201" s="5" t="s">
        <v>120</v>
      </c>
      <c r="Y201" s="5" t="s">
        <v>29</v>
      </c>
      <c r="Z201" s="5">
        <v>7.1</v>
      </c>
    </row>
    <row r="202" spans="1:26" ht="15.75" thickBot="1" x14ac:dyDescent="0.3">
      <c r="A202" s="4" t="s">
        <v>116</v>
      </c>
      <c r="B202" s="6">
        <v>46856</v>
      </c>
      <c r="C202" s="5">
        <v>70</v>
      </c>
      <c r="D202" s="5">
        <v>7.7</v>
      </c>
      <c r="E202" s="5">
        <v>50</v>
      </c>
      <c r="F202" s="5">
        <v>82</v>
      </c>
      <c r="G202" s="5">
        <v>8</v>
      </c>
      <c r="H202" s="5">
        <v>8</v>
      </c>
      <c r="I202" s="5">
        <v>166</v>
      </c>
      <c r="J202" s="5">
        <v>107</v>
      </c>
      <c r="K202" s="5">
        <v>28</v>
      </c>
      <c r="L202" s="5" t="s">
        <v>118</v>
      </c>
      <c r="M202" s="5">
        <v>0.53</v>
      </c>
      <c r="N202" s="5">
        <v>0.2</v>
      </c>
      <c r="O202" s="5" t="s">
        <v>26</v>
      </c>
      <c r="P202" s="5" t="s">
        <v>119</v>
      </c>
      <c r="Q202" s="5" t="s">
        <v>113</v>
      </c>
      <c r="R202" s="5">
        <v>0.22</v>
      </c>
      <c r="S202" s="5" t="s">
        <v>120</v>
      </c>
      <c r="T202" s="5" t="s">
        <v>26</v>
      </c>
      <c r="U202" s="5" t="s">
        <v>115</v>
      </c>
      <c r="V202" s="5">
        <v>4.53</v>
      </c>
      <c r="W202" s="5">
        <v>0.51</v>
      </c>
      <c r="X202" s="5" t="s">
        <v>120</v>
      </c>
      <c r="Y202" s="5" t="s">
        <v>29</v>
      </c>
      <c r="Z202" s="5">
        <v>7.2</v>
      </c>
    </row>
    <row r="203" spans="1:26" ht="15.75" thickBot="1" x14ac:dyDescent="0.3">
      <c r="A203" s="65" t="s">
        <v>121</v>
      </c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7"/>
    </row>
  </sheetData>
  <mergeCells count="1">
    <mergeCell ref="A203:Z20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7"/>
  <sheetViews>
    <sheetView tabSelected="1" topLeftCell="Q1" workbookViewId="0">
      <selection activeCell="AA3" sqref="AA3"/>
    </sheetView>
  </sheetViews>
  <sheetFormatPr defaultRowHeight="15" x14ac:dyDescent="0.25"/>
  <cols>
    <col min="1" max="1" width="16.42578125" style="9" customWidth="1"/>
    <col min="2" max="2" width="14.5703125" style="9" bestFit="1" customWidth="1"/>
    <col min="3" max="3" width="11.28515625" style="9" bestFit="1" customWidth="1"/>
    <col min="4" max="4" width="12.42578125" style="9" bestFit="1" customWidth="1"/>
    <col min="5" max="5" width="10.28515625" style="9" bestFit="1" customWidth="1"/>
    <col min="6" max="6" width="11.42578125" style="9" bestFit="1" customWidth="1"/>
    <col min="7" max="7" width="11.5703125" style="9" bestFit="1" customWidth="1"/>
    <col min="8" max="8" width="12.7109375" style="9" bestFit="1" customWidth="1"/>
    <col min="9" max="9" width="9.140625" style="9" bestFit="1" customWidth="1"/>
    <col min="10" max="10" width="10.28515625" style="9" bestFit="1" customWidth="1"/>
    <col min="11" max="11" width="20.140625" style="9" bestFit="1" customWidth="1"/>
    <col min="12" max="12" width="13.5703125" style="8" bestFit="1" customWidth="1"/>
    <col min="13" max="13" width="9.140625" style="9" bestFit="1" customWidth="1"/>
    <col min="14" max="14" width="10.28515625" style="8" bestFit="1" customWidth="1"/>
    <col min="15" max="15" width="12" style="9" bestFit="1" customWidth="1"/>
    <col min="16" max="16" width="13.28515625" style="9" bestFit="1" customWidth="1"/>
    <col min="17" max="17" width="24.42578125" style="9" bestFit="1" customWidth="1"/>
    <col min="18" max="18" width="16.7109375" style="9" bestFit="1" customWidth="1"/>
    <col min="19" max="19" width="25.28515625" style="9" bestFit="1" customWidth="1"/>
    <col min="20" max="20" width="10.5703125" style="9" bestFit="1" customWidth="1"/>
    <col min="21" max="21" width="7.7109375" style="9" bestFit="1" customWidth="1"/>
    <col min="22" max="22" width="7.28515625" style="9" bestFit="1" customWidth="1"/>
    <col min="23" max="23" width="6.5703125" style="1" bestFit="1" customWidth="1"/>
    <col min="24" max="24" width="3.5703125" style="1" bestFit="1" customWidth="1"/>
    <col min="25" max="25" width="5" style="8" bestFit="1" customWidth="1"/>
  </cols>
  <sheetData>
    <row r="1" spans="1:25" x14ac:dyDescent="0.25">
      <c r="A1" s="41" t="s">
        <v>126</v>
      </c>
      <c r="B1" s="37" t="s">
        <v>127</v>
      </c>
      <c r="C1" s="38" t="s">
        <v>128</v>
      </c>
      <c r="D1" s="38" t="s">
        <v>129</v>
      </c>
      <c r="E1" s="38" t="s">
        <v>130</v>
      </c>
      <c r="F1" s="38" t="s">
        <v>131</v>
      </c>
      <c r="G1" s="38" t="s">
        <v>132</v>
      </c>
      <c r="H1" s="38" t="s">
        <v>133</v>
      </c>
      <c r="I1" s="38" t="s">
        <v>134</v>
      </c>
      <c r="J1" s="38" t="s">
        <v>135</v>
      </c>
      <c r="K1" s="38" t="s">
        <v>136</v>
      </c>
      <c r="L1" s="39" t="s">
        <v>137</v>
      </c>
      <c r="M1" s="38" t="s">
        <v>138</v>
      </c>
      <c r="N1" s="38" t="s">
        <v>139</v>
      </c>
      <c r="O1" s="38" t="s">
        <v>140</v>
      </c>
      <c r="P1" s="38" t="s">
        <v>141</v>
      </c>
      <c r="Q1" s="38" t="s">
        <v>142</v>
      </c>
      <c r="R1" s="38" t="s">
        <v>143</v>
      </c>
      <c r="S1" s="38" t="s">
        <v>144</v>
      </c>
      <c r="T1" s="38" t="s">
        <v>145</v>
      </c>
      <c r="U1" s="38" t="s">
        <v>146</v>
      </c>
      <c r="V1" s="38" t="s">
        <v>147</v>
      </c>
      <c r="W1" s="40" t="s">
        <v>148</v>
      </c>
      <c r="X1" s="45"/>
      <c r="Y1" s="46"/>
    </row>
    <row r="2" spans="1:25" x14ac:dyDescent="0.25">
      <c r="A2" s="42" t="s">
        <v>24</v>
      </c>
      <c r="B2" s="10">
        <v>29047</v>
      </c>
      <c r="C2" s="11">
        <v>109</v>
      </c>
      <c r="D2" s="11">
        <f t="shared" ref="D2:D65" si="0">(C2/20.05)</f>
        <v>5.43640897755611</v>
      </c>
      <c r="E2" s="11">
        <v>91</v>
      </c>
      <c r="F2" s="11">
        <f t="shared" ref="F2:F65" si="1">E2/22.99</f>
        <v>3.9582427142235757</v>
      </c>
      <c r="G2" s="11">
        <v>15</v>
      </c>
      <c r="H2" s="11">
        <f t="shared" ref="H2:H65" si="2">(G2/12.15)</f>
        <v>1.2345679012345678</v>
      </c>
      <c r="I2" s="11">
        <v>3.1</v>
      </c>
      <c r="J2" s="11">
        <f t="shared" ref="J2:J65" si="3">I2/39.1</f>
        <v>7.9283887468030695E-2</v>
      </c>
      <c r="K2" s="11">
        <v>250</v>
      </c>
      <c r="L2" s="47">
        <f t="shared" ref="L2:L65" si="4">(K2*1.22)/-61.02</f>
        <v>-4.9983611930514584</v>
      </c>
      <c r="M2" s="11">
        <v>190</v>
      </c>
      <c r="N2" s="47">
        <f t="shared" ref="N2:N65" si="5">(M2/35.45)*-1</f>
        <v>-5.3596614950634693</v>
      </c>
      <c r="O2" s="11">
        <v>32</v>
      </c>
      <c r="P2" s="11">
        <f t="shared" ref="P2:P65" si="6">(O2/-48)</f>
        <v>-0.66666666666666663</v>
      </c>
      <c r="Q2" s="13"/>
      <c r="R2" s="11">
        <f t="shared" ref="R2:R65" si="7">Q2/-14</f>
        <v>0</v>
      </c>
      <c r="S2" s="13"/>
      <c r="T2" s="14">
        <f t="shared" ref="T2:T65" si="8">S2/-14</f>
        <v>0</v>
      </c>
      <c r="U2" s="15">
        <f t="shared" ref="U2:U65" si="9">D2+F2+H2+J2</f>
        <v>10.708503480482284</v>
      </c>
      <c r="V2" s="16">
        <f t="shared" ref="V2:V65" si="10">L2+N2+P2+R2+T2</f>
        <v>-11.024689354781595</v>
      </c>
      <c r="W2" s="48">
        <f t="shared" ref="W2:W65" si="11">((U2+V2)/(U2-V2))*100</f>
        <v>-1.4548523849945956</v>
      </c>
      <c r="X2" s="48">
        <v>-1</v>
      </c>
      <c r="Y2" s="49" t="s">
        <v>149</v>
      </c>
    </row>
    <row r="3" spans="1:25" x14ac:dyDescent="0.25">
      <c r="A3" s="42" t="s">
        <v>24</v>
      </c>
      <c r="B3" s="10">
        <v>29051</v>
      </c>
      <c r="C3" s="11">
        <v>100</v>
      </c>
      <c r="D3" s="11">
        <f t="shared" si="0"/>
        <v>4.9875311720698257</v>
      </c>
      <c r="E3" s="11">
        <v>80</v>
      </c>
      <c r="F3" s="11">
        <f t="shared" si="1"/>
        <v>3.4797738147020447</v>
      </c>
      <c r="G3" s="11">
        <v>14</v>
      </c>
      <c r="H3" s="11">
        <f t="shared" si="2"/>
        <v>1.1522633744855966</v>
      </c>
      <c r="I3" s="11">
        <v>2.7</v>
      </c>
      <c r="J3" s="11">
        <f t="shared" si="3"/>
        <v>6.9053708439897707E-2</v>
      </c>
      <c r="K3" s="11">
        <v>230</v>
      </c>
      <c r="L3" s="47">
        <f t="shared" si="4"/>
        <v>-4.5984922976073408</v>
      </c>
      <c r="M3" s="11">
        <v>170</v>
      </c>
      <c r="N3" s="47">
        <f t="shared" si="5"/>
        <v>-4.795486600846262</v>
      </c>
      <c r="O3" s="11">
        <v>25</v>
      </c>
      <c r="P3" s="11">
        <f t="shared" si="6"/>
        <v>-0.52083333333333337</v>
      </c>
      <c r="Q3" s="13"/>
      <c r="R3" s="11">
        <f t="shared" si="7"/>
        <v>0</v>
      </c>
      <c r="S3" s="13"/>
      <c r="T3" s="14">
        <f t="shared" si="8"/>
        <v>0</v>
      </c>
      <c r="U3" s="15">
        <f t="shared" si="9"/>
        <v>9.6886220696973631</v>
      </c>
      <c r="V3" s="16">
        <f t="shared" si="10"/>
        <v>-9.9148122317869376</v>
      </c>
      <c r="W3" s="48">
        <f t="shared" si="11"/>
        <v>-1.1538292658876015</v>
      </c>
      <c r="X3" s="48">
        <v>-1</v>
      </c>
      <c r="Y3" s="49" t="s">
        <v>149</v>
      </c>
    </row>
    <row r="4" spans="1:25" x14ac:dyDescent="0.25">
      <c r="A4" s="42" t="s">
        <v>24</v>
      </c>
      <c r="B4" s="10">
        <v>29057</v>
      </c>
      <c r="C4" s="11">
        <v>89</v>
      </c>
      <c r="D4" s="11">
        <f t="shared" si="0"/>
        <v>4.4389027431421448</v>
      </c>
      <c r="E4" s="11">
        <v>80</v>
      </c>
      <c r="F4" s="11">
        <f t="shared" si="1"/>
        <v>3.4797738147020447</v>
      </c>
      <c r="G4" s="11">
        <v>14</v>
      </c>
      <c r="H4" s="11">
        <f t="shared" si="2"/>
        <v>1.1522633744855966</v>
      </c>
      <c r="I4" s="11">
        <v>2.7</v>
      </c>
      <c r="J4" s="11">
        <f t="shared" si="3"/>
        <v>6.9053708439897707E-2</v>
      </c>
      <c r="K4" s="11">
        <v>240</v>
      </c>
      <c r="L4" s="47">
        <f t="shared" si="4"/>
        <v>-4.7984267453294001</v>
      </c>
      <c r="M4" s="11">
        <v>160</v>
      </c>
      <c r="N4" s="47">
        <f t="shared" si="5"/>
        <v>-4.5133991537376579</v>
      </c>
      <c r="O4" s="11">
        <v>15</v>
      </c>
      <c r="P4" s="11">
        <f t="shared" si="6"/>
        <v>-0.3125</v>
      </c>
      <c r="Q4" s="13"/>
      <c r="R4" s="11">
        <f t="shared" si="7"/>
        <v>0</v>
      </c>
      <c r="S4" s="13"/>
      <c r="T4" s="14">
        <f t="shared" si="8"/>
        <v>0</v>
      </c>
      <c r="U4" s="15">
        <f t="shared" si="9"/>
        <v>9.1399936407696831</v>
      </c>
      <c r="V4" s="16">
        <f t="shared" si="10"/>
        <v>-9.6243258990670579</v>
      </c>
      <c r="W4" s="48">
        <f t="shared" si="11"/>
        <v>-2.5811341427496748</v>
      </c>
      <c r="X4" s="48">
        <v>-3</v>
      </c>
      <c r="Y4" s="49" t="s">
        <v>149</v>
      </c>
    </row>
    <row r="5" spans="1:25" x14ac:dyDescent="0.25">
      <c r="A5" s="42" t="s">
        <v>24</v>
      </c>
      <c r="B5" s="10">
        <v>29058</v>
      </c>
      <c r="C5" s="11">
        <v>94</v>
      </c>
      <c r="D5" s="11">
        <f t="shared" si="0"/>
        <v>4.6882793017456361</v>
      </c>
      <c r="E5" s="11">
        <v>83</v>
      </c>
      <c r="F5" s="11">
        <f t="shared" si="1"/>
        <v>3.6102653327533711</v>
      </c>
      <c r="G5" s="11">
        <v>14</v>
      </c>
      <c r="H5" s="11">
        <f t="shared" si="2"/>
        <v>1.1522633744855966</v>
      </c>
      <c r="I5" s="11">
        <v>2.7</v>
      </c>
      <c r="J5" s="11">
        <f t="shared" si="3"/>
        <v>6.9053708439897707E-2</v>
      </c>
      <c r="K5" s="11">
        <v>225</v>
      </c>
      <c r="L5" s="47">
        <f t="shared" si="4"/>
        <v>-4.4985250737463121</v>
      </c>
      <c r="M5" s="11">
        <v>160</v>
      </c>
      <c r="N5" s="47">
        <f t="shared" si="5"/>
        <v>-4.5133991537376579</v>
      </c>
      <c r="O5" s="11">
        <v>23</v>
      </c>
      <c r="P5" s="11">
        <f t="shared" si="6"/>
        <v>-0.47916666666666669</v>
      </c>
      <c r="Q5" s="13"/>
      <c r="R5" s="11">
        <f t="shared" si="7"/>
        <v>0</v>
      </c>
      <c r="S5" s="13"/>
      <c r="T5" s="14">
        <f t="shared" si="8"/>
        <v>0</v>
      </c>
      <c r="U5" s="15">
        <f t="shared" si="9"/>
        <v>9.5198617174245008</v>
      </c>
      <c r="V5" s="16">
        <f t="shared" si="10"/>
        <v>-9.491090894150636</v>
      </c>
      <c r="W5" s="48">
        <f t="shared" si="11"/>
        <v>0.15133814628703679</v>
      </c>
      <c r="X5" s="48">
        <v>0</v>
      </c>
      <c r="Y5" s="49" t="s">
        <v>149</v>
      </c>
    </row>
    <row r="6" spans="1:25" x14ac:dyDescent="0.25">
      <c r="A6" s="42" t="s">
        <v>31</v>
      </c>
      <c r="B6" s="10">
        <v>30331</v>
      </c>
      <c r="C6" s="17">
        <v>60</v>
      </c>
      <c r="D6" s="11">
        <f t="shared" si="0"/>
        <v>2.992518703241895</v>
      </c>
      <c r="E6" s="17">
        <v>80</v>
      </c>
      <c r="F6" s="11">
        <f t="shared" si="1"/>
        <v>3.4797738147020447</v>
      </c>
      <c r="G6" s="17">
        <v>10</v>
      </c>
      <c r="H6" s="11">
        <f t="shared" si="2"/>
        <v>0.82304526748971196</v>
      </c>
      <c r="I6" s="17">
        <v>1.8</v>
      </c>
      <c r="J6" s="11">
        <f t="shared" si="3"/>
        <v>4.6035805626598467E-2</v>
      </c>
      <c r="K6" s="17">
        <v>120</v>
      </c>
      <c r="L6" s="47">
        <f t="shared" si="4"/>
        <v>-2.3992133726647</v>
      </c>
      <c r="M6" s="17">
        <v>145</v>
      </c>
      <c r="N6" s="47">
        <f t="shared" si="5"/>
        <v>-4.090267983074753</v>
      </c>
      <c r="O6" s="17">
        <v>29</v>
      </c>
      <c r="P6" s="11">
        <f t="shared" si="6"/>
        <v>-0.60416666666666663</v>
      </c>
      <c r="Q6" s="17"/>
      <c r="R6" s="11">
        <f t="shared" si="7"/>
        <v>0</v>
      </c>
      <c r="S6" s="13"/>
      <c r="T6" s="14">
        <f t="shared" si="8"/>
        <v>0</v>
      </c>
      <c r="U6" s="15">
        <f t="shared" si="9"/>
        <v>7.3413735910602496</v>
      </c>
      <c r="V6" s="16">
        <f t="shared" si="10"/>
        <v>-7.0936480224061205</v>
      </c>
      <c r="W6" s="48">
        <f t="shared" si="11"/>
        <v>1.7161426930114669</v>
      </c>
      <c r="X6" s="48">
        <v>2</v>
      </c>
      <c r="Y6" s="49" t="s">
        <v>149</v>
      </c>
    </row>
    <row r="7" spans="1:25" x14ac:dyDescent="0.25">
      <c r="A7" s="42" t="s">
        <v>24</v>
      </c>
      <c r="B7" s="10">
        <v>30349</v>
      </c>
      <c r="C7" s="17">
        <v>114</v>
      </c>
      <c r="D7" s="11">
        <f t="shared" si="0"/>
        <v>5.6857855361596004</v>
      </c>
      <c r="E7" s="17">
        <v>96</v>
      </c>
      <c r="F7" s="11">
        <f t="shared" si="1"/>
        <v>4.1757285776424533</v>
      </c>
      <c r="G7" s="17">
        <v>13.5</v>
      </c>
      <c r="H7" s="11">
        <f t="shared" si="2"/>
        <v>1.1111111111111112</v>
      </c>
      <c r="I7" s="17">
        <v>2.5</v>
      </c>
      <c r="J7" s="11">
        <f t="shared" si="3"/>
        <v>6.3938618925831206E-2</v>
      </c>
      <c r="K7" s="17">
        <v>220</v>
      </c>
      <c r="L7" s="47">
        <f t="shared" si="4"/>
        <v>-4.3985578498852833</v>
      </c>
      <c r="M7" s="17">
        <v>220</v>
      </c>
      <c r="N7" s="47">
        <f t="shared" si="5"/>
        <v>-6.2059238363892799</v>
      </c>
      <c r="O7" s="17">
        <v>37</v>
      </c>
      <c r="P7" s="11">
        <f t="shared" si="6"/>
        <v>-0.77083333333333337</v>
      </c>
      <c r="Q7" s="17">
        <v>0.9</v>
      </c>
      <c r="R7" s="11">
        <f t="shared" si="7"/>
        <v>-6.4285714285714293E-2</v>
      </c>
      <c r="S7" s="13"/>
      <c r="T7" s="14">
        <f t="shared" si="8"/>
        <v>0</v>
      </c>
      <c r="U7" s="15">
        <f t="shared" si="9"/>
        <v>11.036563843838996</v>
      </c>
      <c r="V7" s="16">
        <f t="shared" si="10"/>
        <v>-11.439600733893613</v>
      </c>
      <c r="W7" s="48">
        <f t="shared" si="11"/>
        <v>-1.7931746702634044</v>
      </c>
      <c r="X7" s="48">
        <v>-2</v>
      </c>
      <c r="Y7" s="49" t="s">
        <v>149</v>
      </c>
    </row>
    <row r="8" spans="1:25" x14ac:dyDescent="0.25">
      <c r="A8" s="42" t="s">
        <v>31</v>
      </c>
      <c r="B8" s="10">
        <v>30362</v>
      </c>
      <c r="C8" s="17">
        <v>99</v>
      </c>
      <c r="D8" s="11">
        <f t="shared" si="0"/>
        <v>4.9376558603491274</v>
      </c>
      <c r="E8" s="17">
        <v>98</v>
      </c>
      <c r="F8" s="11">
        <f t="shared" si="1"/>
        <v>4.2627229230100045</v>
      </c>
      <c r="G8" s="17">
        <v>13.9</v>
      </c>
      <c r="H8" s="11">
        <f t="shared" si="2"/>
        <v>1.1440329218106995</v>
      </c>
      <c r="I8" s="17">
        <v>2.5</v>
      </c>
      <c r="J8" s="11">
        <f t="shared" si="3"/>
        <v>6.3938618925831206E-2</v>
      </c>
      <c r="K8" s="17">
        <v>223</v>
      </c>
      <c r="L8" s="47">
        <f t="shared" si="4"/>
        <v>-4.4585381842019007</v>
      </c>
      <c r="M8" s="17">
        <v>220</v>
      </c>
      <c r="N8" s="47">
        <f t="shared" si="5"/>
        <v>-6.2059238363892799</v>
      </c>
      <c r="O8" s="17">
        <v>37</v>
      </c>
      <c r="P8" s="11">
        <f t="shared" si="6"/>
        <v>-0.77083333333333337</v>
      </c>
      <c r="Q8" s="17"/>
      <c r="R8" s="11">
        <f t="shared" si="7"/>
        <v>0</v>
      </c>
      <c r="S8" s="17"/>
      <c r="T8" s="14">
        <f t="shared" si="8"/>
        <v>0</v>
      </c>
      <c r="U8" s="15">
        <f t="shared" si="9"/>
        <v>10.408350324095663</v>
      </c>
      <c r="V8" s="16">
        <f t="shared" si="10"/>
        <v>-11.435295353924515</v>
      </c>
      <c r="W8" s="48">
        <f t="shared" si="11"/>
        <v>-4.7013444777773472</v>
      </c>
      <c r="X8" s="48">
        <v>-5</v>
      </c>
      <c r="Y8" s="49" t="s">
        <v>149</v>
      </c>
    </row>
    <row r="9" spans="1:25" x14ac:dyDescent="0.25">
      <c r="A9" s="42" t="s">
        <v>24</v>
      </c>
      <c r="B9" s="10">
        <v>30363</v>
      </c>
      <c r="C9" s="17">
        <v>116</v>
      </c>
      <c r="D9" s="11">
        <f t="shared" si="0"/>
        <v>5.7855361596009969</v>
      </c>
      <c r="E9" s="17">
        <v>100</v>
      </c>
      <c r="F9" s="11">
        <f t="shared" si="1"/>
        <v>4.3497172683775558</v>
      </c>
      <c r="G9" s="17">
        <v>14.3</v>
      </c>
      <c r="H9" s="11">
        <f t="shared" si="2"/>
        <v>1.176954732510288</v>
      </c>
      <c r="I9" s="17">
        <v>2.5</v>
      </c>
      <c r="J9" s="11">
        <f t="shared" si="3"/>
        <v>6.3938618925831206E-2</v>
      </c>
      <c r="K9" s="17">
        <v>225</v>
      </c>
      <c r="L9" s="47">
        <f t="shared" si="4"/>
        <v>-4.4985250737463121</v>
      </c>
      <c r="M9" s="17">
        <v>220</v>
      </c>
      <c r="N9" s="47">
        <f t="shared" si="5"/>
        <v>-6.2059238363892799</v>
      </c>
      <c r="O9" s="17">
        <v>36</v>
      </c>
      <c r="P9" s="11">
        <f t="shared" si="6"/>
        <v>-0.75</v>
      </c>
      <c r="Q9" s="17">
        <v>1</v>
      </c>
      <c r="R9" s="11">
        <f t="shared" si="7"/>
        <v>-7.1428571428571425E-2</v>
      </c>
      <c r="S9" s="17"/>
      <c r="T9" s="14">
        <f t="shared" si="8"/>
        <v>0</v>
      </c>
      <c r="U9" s="15">
        <f t="shared" si="9"/>
        <v>11.376146779414672</v>
      </c>
      <c r="V9" s="16">
        <f t="shared" si="10"/>
        <v>-11.525877481564164</v>
      </c>
      <c r="W9" s="48">
        <f t="shared" si="11"/>
        <v>-0.65378806887654894</v>
      </c>
      <c r="X9" s="48">
        <v>-1</v>
      </c>
      <c r="Y9" s="49" t="s">
        <v>149</v>
      </c>
    </row>
    <row r="10" spans="1:25" x14ac:dyDescent="0.25">
      <c r="A10" s="42" t="s">
        <v>24</v>
      </c>
      <c r="B10" s="10">
        <v>30377</v>
      </c>
      <c r="C10" s="17">
        <v>114</v>
      </c>
      <c r="D10" s="11">
        <f t="shared" si="0"/>
        <v>5.6857855361596004</v>
      </c>
      <c r="E10" s="17">
        <v>95</v>
      </c>
      <c r="F10" s="11">
        <f t="shared" si="1"/>
        <v>4.1322314049586781</v>
      </c>
      <c r="G10" s="17">
        <v>13.5</v>
      </c>
      <c r="H10" s="11">
        <f t="shared" si="2"/>
        <v>1.1111111111111112</v>
      </c>
      <c r="I10" s="17">
        <v>2.4</v>
      </c>
      <c r="J10" s="11">
        <f t="shared" si="3"/>
        <v>6.1381074168797949E-2</v>
      </c>
      <c r="K10" s="17">
        <v>225</v>
      </c>
      <c r="L10" s="47">
        <f t="shared" si="4"/>
        <v>-4.4985250737463121</v>
      </c>
      <c r="M10" s="17">
        <v>230</v>
      </c>
      <c r="N10" s="47">
        <f t="shared" si="5"/>
        <v>-6.488011283497884</v>
      </c>
      <c r="O10" s="17">
        <v>34</v>
      </c>
      <c r="P10" s="11">
        <f t="shared" si="6"/>
        <v>-0.70833333333333337</v>
      </c>
      <c r="Q10" s="17"/>
      <c r="R10" s="11">
        <f t="shared" si="7"/>
        <v>0</v>
      </c>
      <c r="S10" s="17"/>
      <c r="T10" s="14">
        <f t="shared" si="8"/>
        <v>0</v>
      </c>
      <c r="U10" s="15">
        <f t="shared" si="9"/>
        <v>10.990509126398187</v>
      </c>
      <c r="V10" s="16">
        <f t="shared" si="10"/>
        <v>-11.69486969057753</v>
      </c>
      <c r="W10" s="48">
        <f t="shared" si="11"/>
        <v>-3.1049098622601004</v>
      </c>
      <c r="X10" s="48">
        <v>-3</v>
      </c>
      <c r="Y10" s="49" t="s">
        <v>149</v>
      </c>
    </row>
    <row r="11" spans="1:25" x14ac:dyDescent="0.25">
      <c r="A11" s="43" t="s">
        <v>31</v>
      </c>
      <c r="B11" s="18">
        <v>30390</v>
      </c>
      <c r="C11" s="19">
        <v>99</v>
      </c>
      <c r="D11" s="20">
        <f t="shared" si="0"/>
        <v>4.9376558603491274</v>
      </c>
      <c r="E11" s="19">
        <v>96</v>
      </c>
      <c r="F11" s="20">
        <f t="shared" si="1"/>
        <v>4.1757285776424533</v>
      </c>
      <c r="G11" s="19">
        <v>14</v>
      </c>
      <c r="H11" s="20">
        <f t="shared" si="2"/>
        <v>1.1522633744855966</v>
      </c>
      <c r="I11" s="19">
        <v>2.2999999999999998</v>
      </c>
      <c r="J11" s="20">
        <f t="shared" si="3"/>
        <v>5.8823529411764698E-2</v>
      </c>
      <c r="K11" s="19">
        <v>223</v>
      </c>
      <c r="L11" s="50">
        <f t="shared" si="4"/>
        <v>-4.4585381842019007</v>
      </c>
      <c r="M11" s="19">
        <v>227</v>
      </c>
      <c r="N11" s="50">
        <f t="shared" si="5"/>
        <v>-6.4033850493653031</v>
      </c>
      <c r="O11" s="19">
        <v>34</v>
      </c>
      <c r="P11" s="20">
        <f t="shared" si="6"/>
        <v>-0.70833333333333337</v>
      </c>
      <c r="Q11" s="19"/>
      <c r="R11" s="20">
        <f t="shared" si="7"/>
        <v>0</v>
      </c>
      <c r="S11" s="19"/>
      <c r="T11" s="21">
        <f t="shared" si="8"/>
        <v>0</v>
      </c>
      <c r="U11" s="22">
        <f t="shared" si="9"/>
        <v>10.324471341888941</v>
      </c>
      <c r="V11" s="23">
        <f t="shared" si="10"/>
        <v>-11.570256566900538</v>
      </c>
      <c r="W11" s="51">
        <f t="shared" si="11"/>
        <v>-5.6898867627009206</v>
      </c>
      <c r="X11" s="51">
        <v>-6</v>
      </c>
      <c r="Y11" s="52" t="s">
        <v>150</v>
      </c>
    </row>
    <row r="12" spans="1:25" x14ac:dyDescent="0.25">
      <c r="A12" s="42" t="s">
        <v>24</v>
      </c>
      <c r="B12" s="10">
        <v>30391</v>
      </c>
      <c r="C12" s="17">
        <v>124</v>
      </c>
      <c r="D12" s="11">
        <f t="shared" si="0"/>
        <v>6.1845386533665829</v>
      </c>
      <c r="E12" s="17">
        <v>98</v>
      </c>
      <c r="F12" s="11">
        <f t="shared" si="1"/>
        <v>4.2627229230100045</v>
      </c>
      <c r="G12" s="17">
        <v>15.5</v>
      </c>
      <c r="H12" s="11">
        <f t="shared" si="2"/>
        <v>1.2757201646090535</v>
      </c>
      <c r="I12" s="17">
        <v>2.1</v>
      </c>
      <c r="J12" s="11">
        <f t="shared" si="3"/>
        <v>5.3708439897698211E-2</v>
      </c>
      <c r="K12" s="17">
        <v>220</v>
      </c>
      <c r="L12" s="47">
        <f t="shared" si="4"/>
        <v>-4.3985578498852833</v>
      </c>
      <c r="M12" s="17">
        <v>220</v>
      </c>
      <c r="N12" s="47">
        <f t="shared" si="5"/>
        <v>-6.2059238363892799</v>
      </c>
      <c r="O12" s="17">
        <v>36</v>
      </c>
      <c r="P12" s="11">
        <f t="shared" si="6"/>
        <v>-0.75</v>
      </c>
      <c r="Q12" s="17">
        <v>0.7</v>
      </c>
      <c r="R12" s="11">
        <f t="shared" si="7"/>
        <v>-4.9999999999999996E-2</v>
      </c>
      <c r="S12" s="17"/>
      <c r="T12" s="14">
        <f t="shared" si="8"/>
        <v>0</v>
      </c>
      <c r="U12" s="15">
        <f t="shared" si="9"/>
        <v>11.776690180883339</v>
      </c>
      <c r="V12" s="16">
        <f t="shared" si="10"/>
        <v>-11.404481686274565</v>
      </c>
      <c r="W12" s="48">
        <f t="shared" si="11"/>
        <v>1.6056500367701565</v>
      </c>
      <c r="X12" s="48">
        <v>2</v>
      </c>
      <c r="Y12" s="49" t="s">
        <v>149</v>
      </c>
    </row>
    <row r="13" spans="1:25" x14ac:dyDescent="0.25">
      <c r="A13" s="42" t="s">
        <v>24</v>
      </c>
      <c r="B13" s="10">
        <v>30403</v>
      </c>
      <c r="C13" s="17">
        <v>126</v>
      </c>
      <c r="D13" s="11">
        <f t="shared" si="0"/>
        <v>6.2842892768079794</v>
      </c>
      <c r="E13" s="17">
        <v>94</v>
      </c>
      <c r="F13" s="11">
        <f t="shared" si="1"/>
        <v>4.0887342322749021</v>
      </c>
      <c r="G13" s="17">
        <v>13.8</v>
      </c>
      <c r="H13" s="11">
        <f t="shared" si="2"/>
        <v>1.1358024691358024</v>
      </c>
      <c r="I13" s="17">
        <v>2.5</v>
      </c>
      <c r="J13" s="11">
        <f t="shared" si="3"/>
        <v>6.3938618925831206E-2</v>
      </c>
      <c r="K13" s="17">
        <v>225</v>
      </c>
      <c r="L13" s="47">
        <f t="shared" si="4"/>
        <v>-4.4985250737463121</v>
      </c>
      <c r="M13" s="17">
        <v>230</v>
      </c>
      <c r="N13" s="47">
        <f t="shared" si="5"/>
        <v>-6.488011283497884</v>
      </c>
      <c r="O13" s="17">
        <v>32</v>
      </c>
      <c r="P13" s="11">
        <f t="shared" si="6"/>
        <v>-0.66666666666666663</v>
      </c>
      <c r="Q13" s="17">
        <v>0.6</v>
      </c>
      <c r="R13" s="11">
        <f t="shared" si="7"/>
        <v>-4.2857142857142858E-2</v>
      </c>
      <c r="S13" s="17"/>
      <c r="T13" s="14">
        <f t="shared" si="8"/>
        <v>0</v>
      </c>
      <c r="U13" s="15">
        <f t="shared" si="9"/>
        <v>11.572764597144515</v>
      </c>
      <c r="V13" s="16">
        <f t="shared" si="10"/>
        <v>-11.696060166768005</v>
      </c>
      <c r="W13" s="48">
        <f t="shared" si="11"/>
        <v>-0.52987450322247764</v>
      </c>
      <c r="X13" s="48">
        <v>-1</v>
      </c>
      <c r="Y13" s="49" t="s">
        <v>149</v>
      </c>
    </row>
    <row r="14" spans="1:25" x14ac:dyDescent="0.25">
      <c r="A14" s="42" t="s">
        <v>31</v>
      </c>
      <c r="B14" s="10">
        <v>30419</v>
      </c>
      <c r="C14" s="17">
        <v>126</v>
      </c>
      <c r="D14" s="11">
        <f t="shared" si="0"/>
        <v>6.2842892768079794</v>
      </c>
      <c r="E14" s="17">
        <v>100</v>
      </c>
      <c r="F14" s="11">
        <f t="shared" si="1"/>
        <v>4.3497172683775558</v>
      </c>
      <c r="G14" s="17">
        <v>13.9</v>
      </c>
      <c r="H14" s="11">
        <f t="shared" si="2"/>
        <v>1.1440329218106995</v>
      </c>
      <c r="I14" s="17">
        <v>2.5</v>
      </c>
      <c r="J14" s="11">
        <f t="shared" si="3"/>
        <v>6.3938618925831206E-2</v>
      </c>
      <c r="K14" s="17">
        <v>215</v>
      </c>
      <c r="L14" s="47">
        <f t="shared" si="4"/>
        <v>-4.2985906260242546</v>
      </c>
      <c r="M14" s="17">
        <v>230</v>
      </c>
      <c r="N14" s="47">
        <f t="shared" si="5"/>
        <v>-6.488011283497884</v>
      </c>
      <c r="O14" s="17">
        <v>37</v>
      </c>
      <c r="P14" s="11">
        <f t="shared" si="6"/>
        <v>-0.77083333333333337</v>
      </c>
      <c r="Q14" s="17">
        <v>1.2</v>
      </c>
      <c r="R14" s="11">
        <f t="shared" si="7"/>
        <v>-8.5714285714285715E-2</v>
      </c>
      <c r="S14" s="17"/>
      <c r="T14" s="14">
        <f t="shared" si="8"/>
        <v>0</v>
      </c>
      <c r="U14" s="15">
        <f t="shared" si="9"/>
        <v>11.841978085922067</v>
      </c>
      <c r="V14" s="16">
        <f t="shared" si="10"/>
        <v>-11.643149528569758</v>
      </c>
      <c r="W14" s="48">
        <f t="shared" si="11"/>
        <v>0.84661476239805078</v>
      </c>
      <c r="X14" s="48">
        <v>1</v>
      </c>
      <c r="Y14" s="49" t="s">
        <v>149</v>
      </c>
    </row>
    <row r="15" spans="1:25" x14ac:dyDescent="0.25">
      <c r="A15" s="43" t="s">
        <v>31</v>
      </c>
      <c r="B15" s="18">
        <v>30543</v>
      </c>
      <c r="C15" s="19">
        <v>134</v>
      </c>
      <c r="D15" s="20">
        <f t="shared" si="0"/>
        <v>6.6832917705735655</v>
      </c>
      <c r="E15" s="19">
        <v>124</v>
      </c>
      <c r="F15" s="20">
        <f t="shared" si="1"/>
        <v>5.3936494127881689</v>
      </c>
      <c r="G15" s="19">
        <v>17.5</v>
      </c>
      <c r="H15" s="20">
        <f t="shared" si="2"/>
        <v>1.4403292181069958</v>
      </c>
      <c r="I15" s="19">
        <v>2.8</v>
      </c>
      <c r="J15" s="20">
        <f t="shared" si="3"/>
        <v>7.1611253196930943E-2</v>
      </c>
      <c r="K15" s="19">
        <v>225</v>
      </c>
      <c r="L15" s="50">
        <f t="shared" si="4"/>
        <v>-4.4985250737463121</v>
      </c>
      <c r="M15" s="19">
        <v>190</v>
      </c>
      <c r="N15" s="50">
        <f t="shared" si="5"/>
        <v>-5.3596614950634693</v>
      </c>
      <c r="O15" s="19"/>
      <c r="P15" s="20">
        <f t="shared" si="6"/>
        <v>0</v>
      </c>
      <c r="Q15" s="19"/>
      <c r="R15" s="20">
        <f t="shared" si="7"/>
        <v>0</v>
      </c>
      <c r="S15" s="19"/>
      <c r="T15" s="21">
        <f t="shared" si="8"/>
        <v>0</v>
      </c>
      <c r="U15" s="22">
        <f t="shared" si="9"/>
        <v>13.588881654665661</v>
      </c>
      <c r="V15" s="23">
        <f t="shared" si="10"/>
        <v>-9.8581865688097814</v>
      </c>
      <c r="W15" s="51">
        <f t="shared" si="11"/>
        <v>15.911136737004375</v>
      </c>
      <c r="X15" s="51">
        <v>16</v>
      </c>
      <c r="Y15" s="52" t="s">
        <v>150</v>
      </c>
    </row>
    <row r="16" spans="1:25" x14ac:dyDescent="0.25">
      <c r="A16" s="42" t="s">
        <v>31</v>
      </c>
      <c r="B16" s="10">
        <v>30635</v>
      </c>
      <c r="C16" s="17">
        <v>117</v>
      </c>
      <c r="D16" s="11">
        <f t="shared" si="0"/>
        <v>5.8354114713216951</v>
      </c>
      <c r="E16" s="17">
        <v>114</v>
      </c>
      <c r="F16" s="11">
        <f t="shared" si="1"/>
        <v>4.9586776859504136</v>
      </c>
      <c r="G16" s="17">
        <v>18.2</v>
      </c>
      <c r="H16" s="11">
        <f t="shared" si="2"/>
        <v>1.4979423868312756</v>
      </c>
      <c r="I16" s="17">
        <v>2.1</v>
      </c>
      <c r="J16" s="11">
        <f t="shared" si="3"/>
        <v>5.3708439897698211E-2</v>
      </c>
      <c r="K16" s="17">
        <v>230</v>
      </c>
      <c r="L16" s="47">
        <f t="shared" si="4"/>
        <v>-4.5984922976073408</v>
      </c>
      <c r="M16" s="17">
        <v>253</v>
      </c>
      <c r="N16" s="47">
        <f t="shared" si="5"/>
        <v>-7.1368124118476723</v>
      </c>
      <c r="O16" s="17">
        <v>38</v>
      </c>
      <c r="P16" s="11">
        <f t="shared" si="6"/>
        <v>-0.79166666666666663</v>
      </c>
      <c r="Q16" s="17"/>
      <c r="R16" s="11">
        <f t="shared" si="7"/>
        <v>0</v>
      </c>
      <c r="S16" s="17"/>
      <c r="T16" s="14">
        <f t="shared" si="8"/>
        <v>0</v>
      </c>
      <c r="U16" s="15">
        <f t="shared" si="9"/>
        <v>12.345739984001083</v>
      </c>
      <c r="V16" s="16">
        <f t="shared" si="10"/>
        <v>-12.526971376121679</v>
      </c>
      <c r="W16" s="48">
        <f t="shared" si="11"/>
        <v>-0.72863544909364231</v>
      </c>
      <c r="X16" s="48">
        <v>-1</v>
      </c>
      <c r="Y16" s="49" t="s">
        <v>149</v>
      </c>
    </row>
    <row r="17" spans="1:25" x14ac:dyDescent="0.25">
      <c r="A17" s="42" t="s">
        <v>31</v>
      </c>
      <c r="B17" s="10">
        <v>30665</v>
      </c>
      <c r="C17" s="17">
        <v>115</v>
      </c>
      <c r="D17" s="11">
        <f t="shared" si="0"/>
        <v>5.7356608478802986</v>
      </c>
      <c r="E17" s="17">
        <v>113</v>
      </c>
      <c r="F17" s="11">
        <f t="shared" si="1"/>
        <v>4.9151805132666384</v>
      </c>
      <c r="G17" s="17">
        <v>17.8</v>
      </c>
      <c r="H17" s="11">
        <f t="shared" si="2"/>
        <v>1.4650205761316872</v>
      </c>
      <c r="I17" s="17">
        <v>2.4</v>
      </c>
      <c r="J17" s="11">
        <f t="shared" si="3"/>
        <v>6.1381074168797949E-2</v>
      </c>
      <c r="K17" s="17">
        <v>225</v>
      </c>
      <c r="L17" s="47">
        <f t="shared" si="4"/>
        <v>-4.4985250737463121</v>
      </c>
      <c r="M17" s="17">
        <v>235</v>
      </c>
      <c r="N17" s="47">
        <f t="shared" si="5"/>
        <v>-6.6290550070521856</v>
      </c>
      <c r="O17" s="17">
        <v>30</v>
      </c>
      <c r="P17" s="11">
        <f t="shared" si="6"/>
        <v>-0.625</v>
      </c>
      <c r="Q17" s="17"/>
      <c r="R17" s="11">
        <f t="shared" si="7"/>
        <v>0</v>
      </c>
      <c r="S17" s="17"/>
      <c r="T17" s="14">
        <f t="shared" si="8"/>
        <v>0</v>
      </c>
      <c r="U17" s="15">
        <f t="shared" si="9"/>
        <v>12.177243011447423</v>
      </c>
      <c r="V17" s="16">
        <f t="shared" si="10"/>
        <v>-11.752580080798499</v>
      </c>
      <c r="W17" s="48">
        <f t="shared" si="11"/>
        <v>1.7746179276458167</v>
      </c>
      <c r="X17" s="48">
        <v>2</v>
      </c>
      <c r="Y17" s="49" t="s">
        <v>149</v>
      </c>
    </row>
    <row r="18" spans="1:25" x14ac:dyDescent="0.25">
      <c r="A18" s="42" t="s">
        <v>31</v>
      </c>
      <c r="B18" s="10">
        <v>30727</v>
      </c>
      <c r="C18" s="17">
        <v>99</v>
      </c>
      <c r="D18" s="11">
        <f t="shared" si="0"/>
        <v>4.9376558603491274</v>
      </c>
      <c r="E18" s="17">
        <v>91</v>
      </c>
      <c r="F18" s="11">
        <f t="shared" si="1"/>
        <v>3.9582427142235757</v>
      </c>
      <c r="G18" s="17">
        <v>14</v>
      </c>
      <c r="H18" s="11">
        <f t="shared" si="2"/>
        <v>1.1522633744855966</v>
      </c>
      <c r="I18" s="17">
        <v>2.2999999999999998</v>
      </c>
      <c r="J18" s="11">
        <f t="shared" si="3"/>
        <v>5.8823529411764698E-2</v>
      </c>
      <c r="K18" s="17">
        <v>215</v>
      </c>
      <c r="L18" s="47">
        <f t="shared" si="4"/>
        <v>-4.2985906260242546</v>
      </c>
      <c r="M18" s="17">
        <v>187</v>
      </c>
      <c r="N18" s="47">
        <f t="shared" si="5"/>
        <v>-5.2750352609308884</v>
      </c>
      <c r="O18" s="17">
        <v>35</v>
      </c>
      <c r="P18" s="11">
        <f t="shared" si="6"/>
        <v>-0.72916666666666663</v>
      </c>
      <c r="Q18" s="17"/>
      <c r="R18" s="11">
        <f t="shared" si="7"/>
        <v>0</v>
      </c>
      <c r="S18" s="17"/>
      <c r="T18" s="14">
        <f t="shared" si="8"/>
        <v>0</v>
      </c>
      <c r="U18" s="15">
        <f t="shared" si="9"/>
        <v>10.106985478470063</v>
      </c>
      <c r="V18" s="16">
        <f t="shared" si="10"/>
        <v>-10.302792553621808</v>
      </c>
      <c r="W18" s="48">
        <f t="shared" si="11"/>
        <v>-0.95937875876877277</v>
      </c>
      <c r="X18" s="48">
        <v>-1</v>
      </c>
      <c r="Y18" s="49" t="s">
        <v>149</v>
      </c>
    </row>
    <row r="19" spans="1:25" x14ac:dyDescent="0.25">
      <c r="A19" s="42" t="s">
        <v>31</v>
      </c>
      <c r="B19" s="10">
        <v>30787</v>
      </c>
      <c r="C19" s="17">
        <v>100</v>
      </c>
      <c r="D19" s="11">
        <f t="shared" si="0"/>
        <v>4.9875311720698257</v>
      </c>
      <c r="E19" s="17">
        <v>91</v>
      </c>
      <c r="F19" s="11">
        <f t="shared" si="1"/>
        <v>3.9582427142235757</v>
      </c>
      <c r="G19" s="17">
        <v>15</v>
      </c>
      <c r="H19" s="11">
        <f t="shared" si="2"/>
        <v>1.2345679012345678</v>
      </c>
      <c r="I19" s="17">
        <v>2.5</v>
      </c>
      <c r="J19" s="11">
        <f t="shared" si="3"/>
        <v>6.3938618925831206E-2</v>
      </c>
      <c r="K19" s="17">
        <v>210</v>
      </c>
      <c r="L19" s="47">
        <f t="shared" si="4"/>
        <v>-4.1986234021632249</v>
      </c>
      <c r="M19" s="17">
        <v>175</v>
      </c>
      <c r="N19" s="47">
        <f t="shared" si="5"/>
        <v>-4.9365303244005636</v>
      </c>
      <c r="O19" s="17">
        <v>35</v>
      </c>
      <c r="P19" s="11">
        <f t="shared" si="6"/>
        <v>-0.72916666666666663</v>
      </c>
      <c r="Q19" s="17"/>
      <c r="R19" s="11">
        <f t="shared" si="7"/>
        <v>0</v>
      </c>
      <c r="S19" s="17">
        <v>0.6</v>
      </c>
      <c r="T19" s="11">
        <f t="shared" si="8"/>
        <v>-4.2857142857142858E-2</v>
      </c>
      <c r="U19" s="15">
        <f t="shared" si="9"/>
        <v>10.244280406453802</v>
      </c>
      <c r="V19" s="16">
        <f t="shared" si="10"/>
        <v>-9.9071775360875982</v>
      </c>
      <c r="W19" s="48">
        <f t="shared" si="11"/>
        <v>1.6728460607038844</v>
      </c>
      <c r="X19" s="48">
        <v>2</v>
      </c>
      <c r="Y19" s="49" t="s">
        <v>149</v>
      </c>
    </row>
    <row r="20" spans="1:25" x14ac:dyDescent="0.25">
      <c r="A20" s="42" t="s">
        <v>31</v>
      </c>
      <c r="B20" s="10">
        <v>31001</v>
      </c>
      <c r="C20" s="17">
        <v>95</v>
      </c>
      <c r="D20" s="11">
        <f t="shared" si="0"/>
        <v>4.7381546134663344</v>
      </c>
      <c r="E20" s="17">
        <v>97</v>
      </c>
      <c r="F20" s="11">
        <f t="shared" si="1"/>
        <v>4.2192257503262294</v>
      </c>
      <c r="G20" s="17">
        <v>15</v>
      </c>
      <c r="H20" s="11">
        <f t="shared" si="2"/>
        <v>1.2345679012345678</v>
      </c>
      <c r="I20" s="17">
        <v>1.9</v>
      </c>
      <c r="J20" s="11">
        <f t="shared" si="3"/>
        <v>4.859335038363171E-2</v>
      </c>
      <c r="K20" s="17">
        <v>215</v>
      </c>
      <c r="L20" s="47">
        <f t="shared" si="4"/>
        <v>-4.2985906260242546</v>
      </c>
      <c r="M20" s="17">
        <v>173</v>
      </c>
      <c r="N20" s="47">
        <f t="shared" si="5"/>
        <v>-4.880112834978843</v>
      </c>
      <c r="O20" s="17">
        <v>41</v>
      </c>
      <c r="P20" s="11">
        <f t="shared" si="6"/>
        <v>-0.85416666666666663</v>
      </c>
      <c r="Q20" s="17"/>
      <c r="R20" s="11">
        <f t="shared" si="7"/>
        <v>0</v>
      </c>
      <c r="S20" s="17">
        <v>0.8</v>
      </c>
      <c r="T20" s="11">
        <f t="shared" si="8"/>
        <v>-5.7142857142857148E-2</v>
      </c>
      <c r="U20" s="15">
        <f t="shared" si="9"/>
        <v>10.240541615410763</v>
      </c>
      <c r="V20" s="16">
        <f t="shared" si="10"/>
        <v>-10.090012984812621</v>
      </c>
      <c r="W20" s="48">
        <f t="shared" si="11"/>
        <v>0.7404059237837427</v>
      </c>
      <c r="X20" s="48">
        <v>1</v>
      </c>
      <c r="Y20" s="49" t="s">
        <v>149</v>
      </c>
    </row>
    <row r="21" spans="1:25" x14ac:dyDescent="0.25">
      <c r="A21" s="42" t="s">
        <v>31</v>
      </c>
      <c r="B21" s="10">
        <v>31031</v>
      </c>
      <c r="C21" s="17">
        <v>96</v>
      </c>
      <c r="D21" s="11">
        <f t="shared" si="0"/>
        <v>4.7880299251870326</v>
      </c>
      <c r="E21" s="17">
        <v>93</v>
      </c>
      <c r="F21" s="11">
        <f t="shared" si="1"/>
        <v>4.0452370595911269</v>
      </c>
      <c r="G21" s="17">
        <v>17</v>
      </c>
      <c r="H21" s="11">
        <f t="shared" si="2"/>
        <v>1.3991769547325101</v>
      </c>
      <c r="I21" s="17">
        <v>2.5</v>
      </c>
      <c r="J21" s="11">
        <f t="shared" si="3"/>
        <v>6.3938618925831206E-2</v>
      </c>
      <c r="K21" s="17">
        <v>225</v>
      </c>
      <c r="L21" s="47">
        <f t="shared" si="4"/>
        <v>-4.4985250737463121</v>
      </c>
      <c r="M21" s="17">
        <v>175</v>
      </c>
      <c r="N21" s="47">
        <f t="shared" si="5"/>
        <v>-4.9365303244005636</v>
      </c>
      <c r="O21" s="17">
        <v>35</v>
      </c>
      <c r="P21" s="11">
        <f t="shared" si="6"/>
        <v>-0.72916666666666663</v>
      </c>
      <c r="Q21" s="17"/>
      <c r="R21" s="11">
        <f t="shared" si="7"/>
        <v>0</v>
      </c>
      <c r="S21" s="17">
        <v>0.8</v>
      </c>
      <c r="T21" s="11">
        <f t="shared" si="8"/>
        <v>-5.7142857142857148E-2</v>
      </c>
      <c r="U21" s="15">
        <f t="shared" si="9"/>
        <v>10.296382558436502</v>
      </c>
      <c r="V21" s="16">
        <f t="shared" si="10"/>
        <v>-10.221364921956399</v>
      </c>
      <c r="W21" s="48">
        <f t="shared" si="11"/>
        <v>0.36562315893492348</v>
      </c>
      <c r="X21" s="48">
        <v>0</v>
      </c>
      <c r="Y21" s="49" t="s">
        <v>149</v>
      </c>
    </row>
    <row r="22" spans="1:25" x14ac:dyDescent="0.25">
      <c r="A22" s="42" t="s">
        <v>31</v>
      </c>
      <c r="B22" s="10">
        <v>31335</v>
      </c>
      <c r="C22" s="17">
        <v>91</v>
      </c>
      <c r="D22" s="11">
        <f t="shared" si="0"/>
        <v>4.5386533665835413</v>
      </c>
      <c r="E22" s="17">
        <v>94</v>
      </c>
      <c r="F22" s="11">
        <f t="shared" si="1"/>
        <v>4.0887342322749021</v>
      </c>
      <c r="G22" s="17">
        <v>13</v>
      </c>
      <c r="H22" s="11">
        <f t="shared" si="2"/>
        <v>1.0699588477366255</v>
      </c>
      <c r="I22" s="17">
        <v>2.5</v>
      </c>
      <c r="J22" s="11">
        <f t="shared" si="3"/>
        <v>6.3938618925831206E-2</v>
      </c>
      <c r="K22" s="17">
        <v>180</v>
      </c>
      <c r="L22" s="47">
        <f t="shared" si="4"/>
        <v>-3.5988200589970498</v>
      </c>
      <c r="M22" s="17">
        <v>175</v>
      </c>
      <c r="N22" s="47">
        <f t="shared" si="5"/>
        <v>-4.9365303244005636</v>
      </c>
      <c r="O22" s="17">
        <v>34</v>
      </c>
      <c r="P22" s="11">
        <f t="shared" si="6"/>
        <v>-0.70833333333333337</v>
      </c>
      <c r="Q22" s="17"/>
      <c r="R22" s="11">
        <f t="shared" si="7"/>
        <v>0</v>
      </c>
      <c r="S22" s="17">
        <v>0.9</v>
      </c>
      <c r="T22" s="11">
        <f t="shared" si="8"/>
        <v>-6.4285714285714293E-2</v>
      </c>
      <c r="U22" s="15">
        <f t="shared" si="9"/>
        <v>9.7612850655209016</v>
      </c>
      <c r="V22" s="16">
        <f t="shared" si="10"/>
        <v>-9.3079694310166623</v>
      </c>
      <c r="W22" s="48">
        <f t="shared" si="11"/>
        <v>2.3772069043734696</v>
      </c>
      <c r="X22" s="48">
        <v>2</v>
      </c>
      <c r="Y22" s="49" t="s">
        <v>149</v>
      </c>
    </row>
    <row r="23" spans="1:25" x14ac:dyDescent="0.25">
      <c r="A23" s="42" t="s">
        <v>31</v>
      </c>
      <c r="B23" s="10">
        <v>31366</v>
      </c>
      <c r="C23" s="17">
        <v>89</v>
      </c>
      <c r="D23" s="11">
        <f t="shared" si="0"/>
        <v>4.4389027431421448</v>
      </c>
      <c r="E23" s="17">
        <v>100</v>
      </c>
      <c r="F23" s="11">
        <f t="shared" si="1"/>
        <v>4.3497172683775558</v>
      </c>
      <c r="G23" s="17">
        <v>13</v>
      </c>
      <c r="H23" s="11">
        <f t="shared" si="2"/>
        <v>1.0699588477366255</v>
      </c>
      <c r="I23" s="17">
        <v>1.8</v>
      </c>
      <c r="J23" s="11">
        <f t="shared" si="3"/>
        <v>4.6035805626598467E-2</v>
      </c>
      <c r="K23" s="17">
        <v>190</v>
      </c>
      <c r="L23" s="47">
        <f t="shared" si="4"/>
        <v>-3.7987545067191082</v>
      </c>
      <c r="M23" s="17">
        <v>175</v>
      </c>
      <c r="N23" s="47">
        <f t="shared" si="5"/>
        <v>-4.9365303244005636</v>
      </c>
      <c r="O23" s="17">
        <v>34</v>
      </c>
      <c r="P23" s="11">
        <f t="shared" si="6"/>
        <v>-0.70833333333333337</v>
      </c>
      <c r="Q23" s="17"/>
      <c r="R23" s="11">
        <f t="shared" si="7"/>
        <v>0</v>
      </c>
      <c r="S23" s="17">
        <v>0.6</v>
      </c>
      <c r="T23" s="11">
        <f t="shared" si="8"/>
        <v>-4.2857142857142858E-2</v>
      </c>
      <c r="U23" s="15">
        <f t="shared" si="9"/>
        <v>9.9046146648829243</v>
      </c>
      <c r="V23" s="16">
        <f t="shared" si="10"/>
        <v>-9.4864753073101475</v>
      </c>
      <c r="W23" s="48">
        <f t="shared" si="11"/>
        <v>2.156347880250109</v>
      </c>
      <c r="X23" s="48">
        <v>2</v>
      </c>
      <c r="Y23" s="49" t="s">
        <v>149</v>
      </c>
    </row>
    <row r="24" spans="1:25" x14ac:dyDescent="0.25">
      <c r="A24" s="43" t="s">
        <v>31</v>
      </c>
      <c r="B24" s="18">
        <v>31396</v>
      </c>
      <c r="C24" s="19">
        <v>95</v>
      </c>
      <c r="D24" s="20">
        <f t="shared" si="0"/>
        <v>4.7381546134663344</v>
      </c>
      <c r="E24" s="19">
        <v>100</v>
      </c>
      <c r="F24" s="20">
        <f t="shared" si="1"/>
        <v>4.3497172683775558</v>
      </c>
      <c r="G24" s="19">
        <v>13</v>
      </c>
      <c r="H24" s="20">
        <f t="shared" si="2"/>
        <v>1.0699588477366255</v>
      </c>
      <c r="I24" s="19">
        <v>2.1</v>
      </c>
      <c r="J24" s="20">
        <f t="shared" si="3"/>
        <v>5.3708439897698211E-2</v>
      </c>
      <c r="K24" s="19">
        <v>155</v>
      </c>
      <c r="L24" s="50">
        <f t="shared" si="4"/>
        <v>-3.0989839396919039</v>
      </c>
      <c r="M24" s="19">
        <v>175</v>
      </c>
      <c r="N24" s="50">
        <f t="shared" si="5"/>
        <v>-4.9365303244005636</v>
      </c>
      <c r="O24" s="19">
        <v>50</v>
      </c>
      <c r="P24" s="20">
        <f t="shared" si="6"/>
        <v>-1.0416666666666667</v>
      </c>
      <c r="Q24" s="19"/>
      <c r="R24" s="20">
        <f t="shared" si="7"/>
        <v>0</v>
      </c>
      <c r="S24" s="19">
        <v>0.7</v>
      </c>
      <c r="T24" s="20">
        <f t="shared" si="8"/>
        <v>-4.9999999999999996E-2</v>
      </c>
      <c r="U24" s="22">
        <f t="shared" si="9"/>
        <v>10.211539169478215</v>
      </c>
      <c r="V24" s="23">
        <f t="shared" si="10"/>
        <v>-9.1271809307591347</v>
      </c>
      <c r="W24" s="51">
        <f t="shared" si="11"/>
        <v>5.6071872031788255</v>
      </c>
      <c r="X24" s="51">
        <v>6</v>
      </c>
      <c r="Y24" s="52" t="s">
        <v>150</v>
      </c>
    </row>
    <row r="25" spans="1:25" x14ac:dyDescent="0.25">
      <c r="A25" s="43" t="s">
        <v>31</v>
      </c>
      <c r="B25" s="18">
        <v>31427</v>
      </c>
      <c r="C25" s="19">
        <v>80</v>
      </c>
      <c r="D25" s="20">
        <f t="shared" si="0"/>
        <v>3.9900249376558601</v>
      </c>
      <c r="E25" s="19">
        <v>97</v>
      </c>
      <c r="F25" s="20">
        <f t="shared" si="1"/>
        <v>4.2192257503262294</v>
      </c>
      <c r="G25" s="19">
        <v>13</v>
      </c>
      <c r="H25" s="20">
        <f t="shared" si="2"/>
        <v>1.0699588477366255</v>
      </c>
      <c r="I25" s="19">
        <v>2.4</v>
      </c>
      <c r="J25" s="20">
        <f t="shared" si="3"/>
        <v>6.1381074168797949E-2</v>
      </c>
      <c r="K25" s="19">
        <v>183</v>
      </c>
      <c r="L25" s="50">
        <f t="shared" si="4"/>
        <v>-3.6588003933136672</v>
      </c>
      <c r="M25" s="19">
        <v>180</v>
      </c>
      <c r="N25" s="50">
        <f t="shared" si="5"/>
        <v>-5.0775740479548652</v>
      </c>
      <c r="O25" s="19">
        <v>97</v>
      </c>
      <c r="P25" s="20">
        <f t="shared" si="6"/>
        <v>-2.0208333333333335</v>
      </c>
      <c r="Q25" s="19"/>
      <c r="R25" s="20">
        <f t="shared" si="7"/>
        <v>0</v>
      </c>
      <c r="S25" s="19">
        <v>0.5</v>
      </c>
      <c r="T25" s="20">
        <f t="shared" si="8"/>
        <v>-3.5714285714285712E-2</v>
      </c>
      <c r="U25" s="22">
        <f t="shared" si="9"/>
        <v>9.3405906098875136</v>
      </c>
      <c r="V25" s="23">
        <f t="shared" si="10"/>
        <v>-10.792922060316153</v>
      </c>
      <c r="W25" s="51">
        <f t="shared" si="11"/>
        <v>-7.2135025527760925</v>
      </c>
      <c r="X25" s="51">
        <v>-7</v>
      </c>
      <c r="Y25" s="52" t="s">
        <v>150</v>
      </c>
    </row>
    <row r="26" spans="1:25" x14ac:dyDescent="0.25">
      <c r="A26" s="42" t="s">
        <v>31</v>
      </c>
      <c r="B26" s="10">
        <v>31458</v>
      </c>
      <c r="C26" s="17">
        <v>89</v>
      </c>
      <c r="D26" s="11">
        <f t="shared" si="0"/>
        <v>4.4389027431421448</v>
      </c>
      <c r="E26" s="17">
        <v>111</v>
      </c>
      <c r="F26" s="11">
        <f t="shared" si="1"/>
        <v>4.8281861678990872</v>
      </c>
      <c r="G26" s="17">
        <v>11.8</v>
      </c>
      <c r="H26" s="11">
        <f t="shared" si="2"/>
        <v>0.9711934156378601</v>
      </c>
      <c r="I26" s="17">
        <v>2.5</v>
      </c>
      <c r="J26" s="11">
        <f t="shared" si="3"/>
        <v>6.3938618925831206E-2</v>
      </c>
      <c r="K26" s="17">
        <v>220</v>
      </c>
      <c r="L26" s="53">
        <f t="shared" si="4"/>
        <v>-4.3985578498852833</v>
      </c>
      <c r="M26" s="17">
        <v>180</v>
      </c>
      <c r="N26" s="53">
        <f t="shared" si="5"/>
        <v>-5.0775740479548652</v>
      </c>
      <c r="O26" s="17">
        <v>49</v>
      </c>
      <c r="P26" s="11">
        <f t="shared" si="6"/>
        <v>-1.0208333333333333</v>
      </c>
      <c r="Q26" s="17"/>
      <c r="R26" s="11">
        <f t="shared" si="7"/>
        <v>0</v>
      </c>
      <c r="S26" s="17">
        <v>0.4</v>
      </c>
      <c r="T26" s="11">
        <f t="shared" si="8"/>
        <v>-2.8571428571428574E-2</v>
      </c>
      <c r="U26" s="15">
        <f t="shared" si="9"/>
        <v>10.302220945604923</v>
      </c>
      <c r="V26" s="16">
        <f t="shared" si="10"/>
        <v>-10.52553665974491</v>
      </c>
      <c r="W26" s="54">
        <f t="shared" si="11"/>
        <v>-1.0722023866968113</v>
      </c>
      <c r="X26" s="54">
        <v>-1</v>
      </c>
      <c r="Y26" s="55" t="s">
        <v>149</v>
      </c>
    </row>
    <row r="27" spans="1:25" x14ac:dyDescent="0.25">
      <c r="A27" s="42" t="s">
        <v>31</v>
      </c>
      <c r="B27" s="10">
        <v>31486</v>
      </c>
      <c r="C27" s="17">
        <v>96</v>
      </c>
      <c r="D27" s="11">
        <f t="shared" si="0"/>
        <v>4.7880299251870326</v>
      </c>
      <c r="E27" s="17">
        <v>104</v>
      </c>
      <c r="F27" s="11">
        <f t="shared" si="1"/>
        <v>4.5237059591126583</v>
      </c>
      <c r="G27" s="17">
        <v>13</v>
      </c>
      <c r="H27" s="11">
        <f t="shared" si="2"/>
        <v>1.0699588477366255</v>
      </c>
      <c r="I27" s="17">
        <v>2.1</v>
      </c>
      <c r="J27" s="11">
        <f t="shared" si="3"/>
        <v>5.3708439897698211E-2</v>
      </c>
      <c r="K27" s="17">
        <v>215</v>
      </c>
      <c r="L27" s="47">
        <f t="shared" si="4"/>
        <v>-4.2985906260242546</v>
      </c>
      <c r="M27" s="17">
        <v>180</v>
      </c>
      <c r="N27" s="47">
        <f t="shared" si="5"/>
        <v>-5.0775740479548652</v>
      </c>
      <c r="O27" s="17">
        <v>47</v>
      </c>
      <c r="P27" s="11">
        <f t="shared" si="6"/>
        <v>-0.97916666666666663</v>
      </c>
      <c r="Q27" s="17"/>
      <c r="R27" s="11">
        <f t="shared" si="7"/>
        <v>0</v>
      </c>
      <c r="S27" s="17">
        <v>0.5</v>
      </c>
      <c r="T27" s="11">
        <f t="shared" si="8"/>
        <v>-3.5714285714285712E-2</v>
      </c>
      <c r="U27" s="15">
        <f t="shared" si="9"/>
        <v>10.435403171934015</v>
      </c>
      <c r="V27" s="16">
        <f t="shared" si="10"/>
        <v>-10.391045626360071</v>
      </c>
      <c r="W27" s="48">
        <f t="shared" si="11"/>
        <v>0.2129866018136346</v>
      </c>
      <c r="X27" s="48">
        <v>0</v>
      </c>
      <c r="Y27" s="49" t="s">
        <v>149</v>
      </c>
    </row>
    <row r="28" spans="1:25" x14ac:dyDescent="0.25">
      <c r="A28" s="42" t="s">
        <v>31</v>
      </c>
      <c r="B28" s="10">
        <v>31517</v>
      </c>
      <c r="C28" s="17">
        <v>90</v>
      </c>
      <c r="D28" s="11">
        <f t="shared" si="0"/>
        <v>4.4887780548628431</v>
      </c>
      <c r="E28" s="17">
        <v>96</v>
      </c>
      <c r="F28" s="11">
        <f t="shared" si="1"/>
        <v>4.1757285776424533</v>
      </c>
      <c r="G28" s="17">
        <v>14</v>
      </c>
      <c r="H28" s="11">
        <f t="shared" si="2"/>
        <v>1.1522633744855966</v>
      </c>
      <c r="I28" s="17">
        <v>2.1</v>
      </c>
      <c r="J28" s="11">
        <f t="shared" si="3"/>
        <v>5.3708439897698211E-2</v>
      </c>
      <c r="K28" s="17">
        <v>195</v>
      </c>
      <c r="L28" s="47">
        <f t="shared" si="4"/>
        <v>-3.8987217305801374</v>
      </c>
      <c r="M28" s="17">
        <v>175</v>
      </c>
      <c r="N28" s="47">
        <f t="shared" si="5"/>
        <v>-4.9365303244005636</v>
      </c>
      <c r="O28" s="17">
        <v>47</v>
      </c>
      <c r="P28" s="11">
        <f t="shared" si="6"/>
        <v>-0.97916666666666663</v>
      </c>
      <c r="Q28" s="17"/>
      <c r="R28" s="11">
        <f t="shared" si="7"/>
        <v>0</v>
      </c>
      <c r="S28" s="17">
        <v>0.4</v>
      </c>
      <c r="T28" s="11">
        <f t="shared" si="8"/>
        <v>-2.8571428571428574E-2</v>
      </c>
      <c r="U28" s="15">
        <f t="shared" si="9"/>
        <v>9.8704784468885922</v>
      </c>
      <c r="V28" s="16">
        <f t="shared" si="10"/>
        <v>-9.842990150218796</v>
      </c>
      <c r="W28" s="48">
        <f t="shared" si="11"/>
        <v>0.13943916837562353</v>
      </c>
      <c r="X28" s="48">
        <v>0</v>
      </c>
      <c r="Y28" s="49" t="s">
        <v>149</v>
      </c>
    </row>
    <row r="29" spans="1:25" x14ac:dyDescent="0.25">
      <c r="A29" s="42" t="s">
        <v>31</v>
      </c>
      <c r="B29" s="10">
        <v>31547</v>
      </c>
      <c r="C29" s="17">
        <v>86</v>
      </c>
      <c r="D29" s="11">
        <f t="shared" si="0"/>
        <v>4.2892768079800501</v>
      </c>
      <c r="E29" s="17">
        <v>96</v>
      </c>
      <c r="F29" s="11">
        <f t="shared" si="1"/>
        <v>4.1757285776424533</v>
      </c>
      <c r="G29" s="17">
        <v>13</v>
      </c>
      <c r="H29" s="11">
        <f t="shared" si="2"/>
        <v>1.0699588477366255</v>
      </c>
      <c r="I29" s="17">
        <v>2.1</v>
      </c>
      <c r="J29" s="11">
        <f t="shared" si="3"/>
        <v>5.3708439897698211E-2</v>
      </c>
      <c r="K29" s="17">
        <v>195</v>
      </c>
      <c r="L29" s="47">
        <f t="shared" si="4"/>
        <v>-3.8987217305801374</v>
      </c>
      <c r="M29" s="17">
        <v>175</v>
      </c>
      <c r="N29" s="47">
        <f t="shared" si="5"/>
        <v>-4.9365303244005636</v>
      </c>
      <c r="O29" s="17">
        <v>48</v>
      </c>
      <c r="P29" s="11">
        <f t="shared" si="6"/>
        <v>-1</v>
      </c>
      <c r="Q29" s="17"/>
      <c r="R29" s="11">
        <f t="shared" si="7"/>
        <v>0</v>
      </c>
      <c r="S29" s="17">
        <v>0.4</v>
      </c>
      <c r="T29" s="11">
        <f t="shared" si="8"/>
        <v>-2.8571428571428574E-2</v>
      </c>
      <c r="U29" s="15">
        <f t="shared" si="9"/>
        <v>9.5886726732568288</v>
      </c>
      <c r="V29" s="16">
        <f t="shared" si="10"/>
        <v>-9.8638234835521299</v>
      </c>
      <c r="W29" s="48">
        <f t="shared" si="11"/>
        <v>-1.4144755926297408</v>
      </c>
      <c r="X29" s="48">
        <v>-1</v>
      </c>
      <c r="Y29" s="49" t="s">
        <v>149</v>
      </c>
    </row>
    <row r="30" spans="1:25" x14ac:dyDescent="0.25">
      <c r="A30" s="42" t="s">
        <v>31</v>
      </c>
      <c r="B30" s="10">
        <v>31578</v>
      </c>
      <c r="C30" s="17">
        <v>93</v>
      </c>
      <c r="D30" s="11">
        <f t="shared" si="0"/>
        <v>4.6384039900249379</v>
      </c>
      <c r="E30" s="17">
        <v>96</v>
      </c>
      <c r="F30" s="11">
        <f t="shared" si="1"/>
        <v>4.1757285776424533</v>
      </c>
      <c r="G30" s="17">
        <v>18</v>
      </c>
      <c r="H30" s="11">
        <f t="shared" si="2"/>
        <v>1.4814814814814814</v>
      </c>
      <c r="I30" s="17">
        <v>2.2000000000000002</v>
      </c>
      <c r="J30" s="11">
        <f t="shared" si="3"/>
        <v>5.6265984654731462E-2</v>
      </c>
      <c r="K30" s="17">
        <v>210</v>
      </c>
      <c r="L30" s="47">
        <f t="shared" si="4"/>
        <v>-4.1986234021632249</v>
      </c>
      <c r="M30" s="17">
        <v>210</v>
      </c>
      <c r="N30" s="47">
        <f t="shared" si="5"/>
        <v>-5.9238363892806767</v>
      </c>
      <c r="O30" s="17">
        <v>37</v>
      </c>
      <c r="P30" s="11">
        <f t="shared" si="6"/>
        <v>-0.77083333333333337</v>
      </c>
      <c r="Q30" s="17"/>
      <c r="R30" s="11">
        <f t="shared" si="7"/>
        <v>0</v>
      </c>
      <c r="S30" s="17">
        <v>0.2</v>
      </c>
      <c r="T30" s="11">
        <f t="shared" si="8"/>
        <v>-1.4285714285714287E-2</v>
      </c>
      <c r="U30" s="15">
        <f t="shared" si="9"/>
        <v>10.351880033803603</v>
      </c>
      <c r="V30" s="16">
        <f t="shared" si="10"/>
        <v>-10.90757883906295</v>
      </c>
      <c r="W30" s="48">
        <f t="shared" si="11"/>
        <v>-2.6138896976751611</v>
      </c>
      <c r="X30" s="48">
        <v>-3</v>
      </c>
      <c r="Y30" s="49" t="s">
        <v>149</v>
      </c>
    </row>
    <row r="31" spans="1:25" x14ac:dyDescent="0.25">
      <c r="A31" s="42" t="s">
        <v>31</v>
      </c>
      <c r="B31" s="10">
        <v>31608</v>
      </c>
      <c r="C31" s="17">
        <v>100</v>
      </c>
      <c r="D31" s="11">
        <f t="shared" si="0"/>
        <v>4.9875311720698257</v>
      </c>
      <c r="E31" s="17">
        <v>104</v>
      </c>
      <c r="F31" s="11">
        <f t="shared" si="1"/>
        <v>4.5237059591126583</v>
      </c>
      <c r="G31" s="17">
        <v>19</v>
      </c>
      <c r="H31" s="11">
        <f t="shared" si="2"/>
        <v>1.5637860082304527</v>
      </c>
      <c r="I31" s="17">
        <v>2.1</v>
      </c>
      <c r="J31" s="11">
        <f t="shared" si="3"/>
        <v>5.3708439897698211E-2</v>
      </c>
      <c r="K31" s="17">
        <v>220</v>
      </c>
      <c r="L31" s="47">
        <f t="shared" si="4"/>
        <v>-4.3985578498852833</v>
      </c>
      <c r="M31" s="17">
        <v>220</v>
      </c>
      <c r="N31" s="47">
        <f t="shared" si="5"/>
        <v>-6.2059238363892799</v>
      </c>
      <c r="O31" s="17">
        <v>34</v>
      </c>
      <c r="P31" s="11">
        <f t="shared" si="6"/>
        <v>-0.70833333333333337</v>
      </c>
      <c r="Q31" s="17"/>
      <c r="R31" s="11">
        <f t="shared" si="7"/>
        <v>0</v>
      </c>
      <c r="S31" s="17">
        <v>0.1</v>
      </c>
      <c r="T31" s="11">
        <f t="shared" si="8"/>
        <v>-7.1428571428571435E-3</v>
      </c>
      <c r="U31" s="15">
        <f t="shared" si="9"/>
        <v>11.128731579310635</v>
      </c>
      <c r="V31" s="16">
        <f t="shared" si="10"/>
        <v>-11.319957876750756</v>
      </c>
      <c r="W31" s="48">
        <f t="shared" si="11"/>
        <v>-0.85183724339189737</v>
      </c>
      <c r="X31" s="48">
        <v>-1</v>
      </c>
      <c r="Y31" s="49" t="s">
        <v>149</v>
      </c>
    </row>
    <row r="32" spans="1:25" x14ac:dyDescent="0.25">
      <c r="A32" s="42" t="s">
        <v>31</v>
      </c>
      <c r="B32" s="10">
        <v>31639</v>
      </c>
      <c r="C32" s="17">
        <v>86</v>
      </c>
      <c r="D32" s="11">
        <f t="shared" si="0"/>
        <v>4.2892768079800501</v>
      </c>
      <c r="E32" s="17">
        <v>100</v>
      </c>
      <c r="F32" s="11">
        <f t="shared" si="1"/>
        <v>4.3497172683775558</v>
      </c>
      <c r="G32" s="17">
        <v>15</v>
      </c>
      <c r="H32" s="11">
        <f t="shared" si="2"/>
        <v>1.2345679012345678</v>
      </c>
      <c r="I32" s="17">
        <v>1.8</v>
      </c>
      <c r="J32" s="11">
        <f t="shared" si="3"/>
        <v>4.6035805626598467E-2</v>
      </c>
      <c r="K32" s="17">
        <v>193</v>
      </c>
      <c r="L32" s="47">
        <f t="shared" si="4"/>
        <v>-3.8587348410357261</v>
      </c>
      <c r="M32" s="17">
        <v>180</v>
      </c>
      <c r="N32" s="47">
        <f t="shared" si="5"/>
        <v>-5.0775740479548652</v>
      </c>
      <c r="O32" s="17">
        <v>42</v>
      </c>
      <c r="P32" s="11">
        <f t="shared" si="6"/>
        <v>-0.875</v>
      </c>
      <c r="Q32" s="17"/>
      <c r="R32" s="11">
        <f t="shared" si="7"/>
        <v>0</v>
      </c>
      <c r="S32" s="17">
        <v>0.5</v>
      </c>
      <c r="T32" s="11">
        <f t="shared" si="8"/>
        <v>-3.5714285714285712E-2</v>
      </c>
      <c r="U32" s="15">
        <f t="shared" si="9"/>
        <v>9.9195977832187712</v>
      </c>
      <c r="V32" s="16">
        <f t="shared" si="10"/>
        <v>-9.8470231747048782</v>
      </c>
      <c r="W32" s="48">
        <f t="shared" si="11"/>
        <v>0.36715738450380259</v>
      </c>
      <c r="X32" s="48">
        <v>0</v>
      </c>
      <c r="Y32" s="49" t="s">
        <v>149</v>
      </c>
    </row>
    <row r="33" spans="1:25" x14ac:dyDescent="0.25">
      <c r="A33" s="43" t="s">
        <v>31</v>
      </c>
      <c r="B33" s="18">
        <v>31670</v>
      </c>
      <c r="C33" s="19">
        <v>82</v>
      </c>
      <c r="D33" s="20">
        <f t="shared" si="0"/>
        <v>4.089775561097257</v>
      </c>
      <c r="E33" s="19">
        <v>100</v>
      </c>
      <c r="F33" s="20">
        <f t="shared" si="1"/>
        <v>4.3497172683775558</v>
      </c>
      <c r="G33" s="19">
        <v>14</v>
      </c>
      <c r="H33" s="20">
        <f t="shared" si="2"/>
        <v>1.1522633744855966</v>
      </c>
      <c r="I33" s="19">
        <v>2.1</v>
      </c>
      <c r="J33" s="20">
        <f t="shared" si="3"/>
        <v>5.3708439897698211E-2</v>
      </c>
      <c r="K33" s="19">
        <v>261</v>
      </c>
      <c r="L33" s="50">
        <f t="shared" si="4"/>
        <v>-5.2182890855457229</v>
      </c>
      <c r="M33" s="19">
        <v>180</v>
      </c>
      <c r="N33" s="50">
        <f t="shared" si="5"/>
        <v>-5.0775740479548652</v>
      </c>
      <c r="O33" s="19">
        <v>47</v>
      </c>
      <c r="P33" s="20">
        <f t="shared" si="6"/>
        <v>-0.97916666666666663</v>
      </c>
      <c r="Q33" s="19"/>
      <c r="R33" s="20">
        <f t="shared" si="7"/>
        <v>0</v>
      </c>
      <c r="S33" s="19">
        <v>0.4</v>
      </c>
      <c r="T33" s="20">
        <f t="shared" si="8"/>
        <v>-2.8571428571428574E-2</v>
      </c>
      <c r="U33" s="22">
        <f t="shared" si="9"/>
        <v>9.6454646438581069</v>
      </c>
      <c r="V33" s="23">
        <f t="shared" si="10"/>
        <v>-11.303601228738684</v>
      </c>
      <c r="W33" s="51">
        <f t="shared" si="11"/>
        <v>-7.915086023236789</v>
      </c>
      <c r="X33" s="51">
        <v>-8</v>
      </c>
      <c r="Y33" s="52" t="s">
        <v>150</v>
      </c>
    </row>
    <row r="34" spans="1:25" x14ac:dyDescent="0.25">
      <c r="A34" s="42" t="s">
        <v>31</v>
      </c>
      <c r="B34" s="10">
        <v>31700</v>
      </c>
      <c r="C34" s="17">
        <v>82</v>
      </c>
      <c r="D34" s="11">
        <f t="shared" si="0"/>
        <v>4.089775561097257</v>
      </c>
      <c r="E34" s="17">
        <v>107</v>
      </c>
      <c r="F34" s="11">
        <f t="shared" si="1"/>
        <v>4.6541974771639847</v>
      </c>
      <c r="G34" s="17">
        <v>11</v>
      </c>
      <c r="H34" s="11">
        <f t="shared" si="2"/>
        <v>0.90534979423868311</v>
      </c>
      <c r="I34" s="17">
        <v>1.8</v>
      </c>
      <c r="J34" s="11">
        <f t="shared" si="3"/>
        <v>4.6035805626598467E-2</v>
      </c>
      <c r="K34" s="17">
        <v>180</v>
      </c>
      <c r="L34" s="47">
        <f t="shared" si="4"/>
        <v>-3.5988200589970498</v>
      </c>
      <c r="M34" s="17">
        <v>175</v>
      </c>
      <c r="N34" s="47">
        <f t="shared" si="5"/>
        <v>-4.9365303244005636</v>
      </c>
      <c r="O34" s="17">
        <v>49</v>
      </c>
      <c r="P34" s="11">
        <f t="shared" si="6"/>
        <v>-1.0208333333333333</v>
      </c>
      <c r="Q34" s="17"/>
      <c r="R34" s="11">
        <f t="shared" si="7"/>
        <v>0</v>
      </c>
      <c r="S34" s="17">
        <v>0.2</v>
      </c>
      <c r="T34" s="11">
        <f t="shared" si="8"/>
        <v>-1.4285714285714287E-2</v>
      </c>
      <c r="U34" s="15">
        <f t="shared" si="9"/>
        <v>9.6953586381265229</v>
      </c>
      <c r="V34" s="16">
        <f t="shared" si="10"/>
        <v>-9.5704694310166616</v>
      </c>
      <c r="W34" s="48">
        <f t="shared" si="11"/>
        <v>0.64824209300345714</v>
      </c>
      <c r="X34" s="48">
        <v>1</v>
      </c>
      <c r="Y34" s="49" t="s">
        <v>149</v>
      </c>
    </row>
    <row r="35" spans="1:25" x14ac:dyDescent="0.25">
      <c r="A35" s="42" t="s">
        <v>31</v>
      </c>
      <c r="B35" s="10">
        <v>31761</v>
      </c>
      <c r="C35" s="17">
        <v>86</v>
      </c>
      <c r="D35" s="11">
        <f t="shared" si="0"/>
        <v>4.2892768079800501</v>
      </c>
      <c r="E35" s="17">
        <v>111</v>
      </c>
      <c r="F35" s="11">
        <f t="shared" si="1"/>
        <v>4.8281861678990872</v>
      </c>
      <c r="G35" s="17">
        <v>11</v>
      </c>
      <c r="H35" s="11">
        <f t="shared" si="2"/>
        <v>0.90534979423868311</v>
      </c>
      <c r="I35" s="17">
        <v>1.8</v>
      </c>
      <c r="J35" s="11">
        <f t="shared" si="3"/>
        <v>4.6035805626598467E-2</v>
      </c>
      <c r="K35" s="17">
        <v>193</v>
      </c>
      <c r="L35" s="47">
        <f t="shared" si="4"/>
        <v>-3.8587348410357261</v>
      </c>
      <c r="M35" s="17">
        <v>175</v>
      </c>
      <c r="N35" s="47">
        <f t="shared" si="5"/>
        <v>-4.9365303244005636</v>
      </c>
      <c r="O35" s="17">
        <v>51</v>
      </c>
      <c r="P35" s="11">
        <f t="shared" si="6"/>
        <v>-1.0625</v>
      </c>
      <c r="Q35" s="17"/>
      <c r="R35" s="11">
        <f t="shared" si="7"/>
        <v>0</v>
      </c>
      <c r="S35" s="17">
        <v>0.1</v>
      </c>
      <c r="T35" s="11">
        <f t="shared" si="8"/>
        <v>-7.1428571428571435E-3</v>
      </c>
      <c r="U35" s="15">
        <f t="shared" si="9"/>
        <v>10.068848575744418</v>
      </c>
      <c r="V35" s="16">
        <f t="shared" si="10"/>
        <v>-9.8649080225791472</v>
      </c>
      <c r="W35" s="48">
        <f t="shared" si="11"/>
        <v>1.0230914186161109</v>
      </c>
      <c r="X35" s="48">
        <v>1</v>
      </c>
      <c r="Y35" s="49" t="s">
        <v>149</v>
      </c>
    </row>
    <row r="36" spans="1:25" x14ac:dyDescent="0.25">
      <c r="A36" s="42" t="s">
        <v>31</v>
      </c>
      <c r="B36" s="10">
        <v>31792</v>
      </c>
      <c r="C36" s="17">
        <v>96</v>
      </c>
      <c r="D36" s="11">
        <f t="shared" si="0"/>
        <v>4.7880299251870326</v>
      </c>
      <c r="E36" s="17">
        <v>118</v>
      </c>
      <c r="F36" s="11">
        <f t="shared" si="1"/>
        <v>5.1326663766855161</v>
      </c>
      <c r="G36" s="17">
        <v>11</v>
      </c>
      <c r="H36" s="11">
        <f t="shared" si="2"/>
        <v>0.90534979423868311</v>
      </c>
      <c r="I36" s="17">
        <v>2.1</v>
      </c>
      <c r="J36" s="11">
        <f t="shared" si="3"/>
        <v>5.3708439897698211E-2</v>
      </c>
      <c r="K36" s="17">
        <v>213</v>
      </c>
      <c r="L36" s="47">
        <f t="shared" si="4"/>
        <v>-4.2586037364798424</v>
      </c>
      <c r="M36" s="17">
        <v>180</v>
      </c>
      <c r="N36" s="47">
        <f t="shared" si="5"/>
        <v>-5.0775740479548652</v>
      </c>
      <c r="O36" s="17">
        <v>54</v>
      </c>
      <c r="P36" s="11">
        <f t="shared" si="6"/>
        <v>-1.125</v>
      </c>
      <c r="Q36" s="17"/>
      <c r="R36" s="11">
        <f t="shared" si="7"/>
        <v>0</v>
      </c>
      <c r="S36" s="17">
        <v>0.1</v>
      </c>
      <c r="T36" s="11">
        <f t="shared" si="8"/>
        <v>-7.1428571428571435E-3</v>
      </c>
      <c r="U36" s="15">
        <f t="shared" si="9"/>
        <v>10.879754536008932</v>
      </c>
      <c r="V36" s="16">
        <f t="shared" si="10"/>
        <v>-10.468320641577565</v>
      </c>
      <c r="W36" s="48">
        <f t="shared" si="11"/>
        <v>1.9272645941557038</v>
      </c>
      <c r="X36" s="48">
        <v>2</v>
      </c>
      <c r="Y36" s="49" t="s">
        <v>149</v>
      </c>
    </row>
    <row r="37" spans="1:25" x14ac:dyDescent="0.25">
      <c r="A37" s="42" t="s">
        <v>31</v>
      </c>
      <c r="B37" s="10">
        <v>31823</v>
      </c>
      <c r="C37" s="17">
        <v>91</v>
      </c>
      <c r="D37" s="11">
        <f t="shared" si="0"/>
        <v>4.5386533665835413</v>
      </c>
      <c r="E37" s="17">
        <v>114</v>
      </c>
      <c r="F37" s="11">
        <f t="shared" si="1"/>
        <v>4.9586776859504136</v>
      </c>
      <c r="G37" s="17">
        <v>12</v>
      </c>
      <c r="H37" s="11">
        <f t="shared" si="2"/>
        <v>0.98765432098765427</v>
      </c>
      <c r="I37" s="17">
        <v>2.6</v>
      </c>
      <c r="J37" s="11">
        <f t="shared" si="3"/>
        <v>6.6496163682864456E-2</v>
      </c>
      <c r="K37" s="17">
        <v>213</v>
      </c>
      <c r="L37" s="47">
        <f t="shared" si="4"/>
        <v>-4.2586037364798424</v>
      </c>
      <c r="M37" s="17">
        <v>185</v>
      </c>
      <c r="N37" s="47">
        <f t="shared" si="5"/>
        <v>-5.2186177715091677</v>
      </c>
      <c r="O37" s="17">
        <v>54</v>
      </c>
      <c r="P37" s="11">
        <f t="shared" si="6"/>
        <v>-1.125</v>
      </c>
      <c r="Q37" s="17"/>
      <c r="R37" s="11">
        <f t="shared" si="7"/>
        <v>0</v>
      </c>
      <c r="S37" s="17">
        <v>0.1</v>
      </c>
      <c r="T37" s="11">
        <f t="shared" si="8"/>
        <v>-7.1428571428571435E-3</v>
      </c>
      <c r="U37" s="15">
        <f t="shared" si="9"/>
        <v>10.551481537204474</v>
      </c>
      <c r="V37" s="16">
        <f t="shared" si="10"/>
        <v>-10.609364365131869</v>
      </c>
      <c r="W37" s="48">
        <f t="shared" si="11"/>
        <v>-0.27353740107811347</v>
      </c>
      <c r="X37" s="48">
        <v>0</v>
      </c>
      <c r="Y37" s="49" t="s">
        <v>149</v>
      </c>
    </row>
    <row r="38" spans="1:25" x14ac:dyDescent="0.25">
      <c r="A38" s="43" t="s">
        <v>31</v>
      </c>
      <c r="B38" s="18">
        <v>31851</v>
      </c>
      <c r="C38" s="19">
        <v>85</v>
      </c>
      <c r="D38" s="20">
        <f t="shared" si="0"/>
        <v>4.2394014962593518</v>
      </c>
      <c r="E38" s="19">
        <v>98</v>
      </c>
      <c r="F38" s="20">
        <f t="shared" si="1"/>
        <v>4.2627229230100045</v>
      </c>
      <c r="G38" s="19">
        <v>12</v>
      </c>
      <c r="H38" s="20">
        <f t="shared" si="2"/>
        <v>0.98765432098765427</v>
      </c>
      <c r="I38" s="19">
        <v>2.4</v>
      </c>
      <c r="J38" s="20">
        <f t="shared" si="3"/>
        <v>6.1381074168797949E-2</v>
      </c>
      <c r="K38" s="19">
        <v>238</v>
      </c>
      <c r="L38" s="50">
        <f t="shared" si="4"/>
        <v>-4.7584398557849887</v>
      </c>
      <c r="M38" s="19">
        <v>180</v>
      </c>
      <c r="N38" s="50">
        <f t="shared" si="5"/>
        <v>-5.0775740479548652</v>
      </c>
      <c r="O38" s="19">
        <v>50</v>
      </c>
      <c r="P38" s="20">
        <f t="shared" si="6"/>
        <v>-1.0416666666666667</v>
      </c>
      <c r="Q38" s="19"/>
      <c r="R38" s="20">
        <f t="shared" si="7"/>
        <v>0</v>
      </c>
      <c r="S38" s="19">
        <v>0.2</v>
      </c>
      <c r="T38" s="20">
        <f t="shared" si="8"/>
        <v>-1.4285714285714287E-2</v>
      </c>
      <c r="U38" s="22">
        <f t="shared" si="9"/>
        <v>9.5511598144258105</v>
      </c>
      <c r="V38" s="23">
        <f t="shared" si="10"/>
        <v>-10.891966284692234</v>
      </c>
      <c r="W38" s="51">
        <f t="shared" si="11"/>
        <v>-6.5587154516660178</v>
      </c>
      <c r="X38" s="51">
        <v>-7</v>
      </c>
      <c r="Y38" s="52" t="s">
        <v>150</v>
      </c>
    </row>
    <row r="39" spans="1:25" x14ac:dyDescent="0.25">
      <c r="A39" s="42" t="s">
        <v>31</v>
      </c>
      <c r="B39" s="10">
        <v>31882</v>
      </c>
      <c r="C39" s="17">
        <v>86</v>
      </c>
      <c r="D39" s="11">
        <f t="shared" si="0"/>
        <v>4.2892768079800501</v>
      </c>
      <c r="E39" s="17">
        <v>111</v>
      </c>
      <c r="F39" s="11">
        <f t="shared" si="1"/>
        <v>4.8281861678990872</v>
      </c>
      <c r="G39" s="17">
        <v>11</v>
      </c>
      <c r="H39" s="11">
        <f t="shared" si="2"/>
        <v>0.90534979423868311</v>
      </c>
      <c r="I39" s="17">
        <v>2.1</v>
      </c>
      <c r="J39" s="11">
        <f t="shared" si="3"/>
        <v>5.3708439897698211E-2</v>
      </c>
      <c r="K39" s="17">
        <v>195</v>
      </c>
      <c r="L39" s="47">
        <f t="shared" si="4"/>
        <v>-3.8987217305801374</v>
      </c>
      <c r="M39" s="17">
        <v>190</v>
      </c>
      <c r="N39" s="47">
        <f t="shared" si="5"/>
        <v>-5.3596614950634693</v>
      </c>
      <c r="O39" s="17">
        <v>53</v>
      </c>
      <c r="P39" s="11">
        <f t="shared" si="6"/>
        <v>-1.1041666666666667</v>
      </c>
      <c r="Q39" s="17"/>
      <c r="R39" s="11">
        <f t="shared" si="7"/>
        <v>0</v>
      </c>
      <c r="S39" s="17">
        <v>0.1</v>
      </c>
      <c r="T39" s="11">
        <f t="shared" si="8"/>
        <v>-7.1428571428571435E-3</v>
      </c>
      <c r="U39" s="15">
        <f t="shared" si="9"/>
        <v>10.076521210015519</v>
      </c>
      <c r="V39" s="16">
        <f t="shared" si="10"/>
        <v>-10.369692749453131</v>
      </c>
      <c r="W39" s="48">
        <f t="shared" si="11"/>
        <v>-1.4338671209191964</v>
      </c>
      <c r="X39" s="48">
        <v>-1</v>
      </c>
      <c r="Y39" s="49" t="s">
        <v>149</v>
      </c>
    </row>
    <row r="40" spans="1:25" x14ac:dyDescent="0.25">
      <c r="A40" s="42" t="s">
        <v>31</v>
      </c>
      <c r="B40" s="10">
        <v>31912</v>
      </c>
      <c r="C40" s="17">
        <v>84</v>
      </c>
      <c r="D40" s="11">
        <f t="shared" si="0"/>
        <v>4.1895261845386536</v>
      </c>
      <c r="E40" s="17">
        <v>111</v>
      </c>
      <c r="F40" s="11">
        <f t="shared" si="1"/>
        <v>4.8281861678990872</v>
      </c>
      <c r="G40" s="17">
        <v>11</v>
      </c>
      <c r="H40" s="11">
        <f t="shared" si="2"/>
        <v>0.90534979423868311</v>
      </c>
      <c r="I40" s="17">
        <v>2.5</v>
      </c>
      <c r="J40" s="11">
        <f t="shared" si="3"/>
        <v>6.3938618925831206E-2</v>
      </c>
      <c r="K40" s="17">
        <v>185</v>
      </c>
      <c r="L40" s="47">
        <f t="shared" si="4"/>
        <v>-3.698787282858079</v>
      </c>
      <c r="M40" s="17">
        <v>180</v>
      </c>
      <c r="N40" s="47">
        <f t="shared" si="5"/>
        <v>-5.0775740479548652</v>
      </c>
      <c r="O40" s="17">
        <v>54</v>
      </c>
      <c r="P40" s="11">
        <f t="shared" si="6"/>
        <v>-1.125</v>
      </c>
      <c r="Q40" s="17"/>
      <c r="R40" s="11">
        <f t="shared" si="7"/>
        <v>0</v>
      </c>
      <c r="S40" s="17">
        <v>0.1</v>
      </c>
      <c r="T40" s="11">
        <f t="shared" si="8"/>
        <v>-7.1428571428571435E-3</v>
      </c>
      <c r="U40" s="15">
        <f t="shared" si="9"/>
        <v>9.9870007656022555</v>
      </c>
      <c r="V40" s="16">
        <f t="shared" si="10"/>
        <v>-9.9085041879558027</v>
      </c>
      <c r="W40" s="48">
        <f t="shared" si="11"/>
        <v>0.39454428439834432</v>
      </c>
      <c r="X40" s="48">
        <v>0</v>
      </c>
      <c r="Y40" s="49" t="s">
        <v>149</v>
      </c>
    </row>
    <row r="41" spans="1:25" x14ac:dyDescent="0.25">
      <c r="A41" s="42" t="s">
        <v>31</v>
      </c>
      <c r="B41" s="10">
        <v>31943</v>
      </c>
      <c r="C41" s="17">
        <v>78</v>
      </c>
      <c r="D41" s="11">
        <f t="shared" si="0"/>
        <v>3.8902743142144636</v>
      </c>
      <c r="E41" s="17">
        <v>111</v>
      </c>
      <c r="F41" s="11">
        <f t="shared" si="1"/>
        <v>4.8281861678990872</v>
      </c>
      <c r="G41" s="17">
        <v>10.8</v>
      </c>
      <c r="H41" s="11">
        <f t="shared" si="2"/>
        <v>0.88888888888888895</v>
      </c>
      <c r="I41" s="17">
        <v>3.1</v>
      </c>
      <c r="J41" s="11">
        <f t="shared" si="3"/>
        <v>7.9283887468030695E-2</v>
      </c>
      <c r="K41" s="17">
        <v>180</v>
      </c>
      <c r="L41" s="53">
        <f t="shared" si="4"/>
        <v>-3.5988200589970498</v>
      </c>
      <c r="M41" s="17">
        <v>180</v>
      </c>
      <c r="N41" s="53">
        <f t="shared" si="5"/>
        <v>-5.0775740479548652</v>
      </c>
      <c r="O41" s="17">
        <v>52</v>
      </c>
      <c r="P41" s="11">
        <f t="shared" si="6"/>
        <v>-1.0833333333333333</v>
      </c>
      <c r="Q41" s="17"/>
      <c r="R41" s="11">
        <f t="shared" si="7"/>
        <v>0</v>
      </c>
      <c r="S41" s="17">
        <v>0.1</v>
      </c>
      <c r="T41" s="11">
        <f t="shared" si="8"/>
        <v>-7.1428571428571435E-3</v>
      </c>
      <c r="U41" s="15">
        <f t="shared" si="9"/>
        <v>9.6866332584704704</v>
      </c>
      <c r="V41" s="16">
        <f t="shared" si="10"/>
        <v>-9.7668702974281061</v>
      </c>
      <c r="W41" s="54">
        <f t="shared" si="11"/>
        <v>-0.41245546709403241</v>
      </c>
      <c r="X41" s="54">
        <v>0</v>
      </c>
      <c r="Y41" s="55" t="s">
        <v>149</v>
      </c>
    </row>
    <row r="42" spans="1:25" x14ac:dyDescent="0.25">
      <c r="A42" s="42" t="s">
        <v>31</v>
      </c>
      <c r="B42" s="10">
        <v>32004</v>
      </c>
      <c r="C42" s="17">
        <v>79</v>
      </c>
      <c r="D42" s="11">
        <f t="shared" si="0"/>
        <v>3.9401496259351618</v>
      </c>
      <c r="E42" s="17">
        <v>116</v>
      </c>
      <c r="F42" s="11">
        <f t="shared" si="1"/>
        <v>5.0456720313179648</v>
      </c>
      <c r="G42" s="17">
        <v>12</v>
      </c>
      <c r="H42" s="11">
        <f t="shared" si="2"/>
        <v>0.98765432098765427</v>
      </c>
      <c r="I42" s="17">
        <v>2.5</v>
      </c>
      <c r="J42" s="11">
        <f t="shared" si="3"/>
        <v>6.3938618925831206E-2</v>
      </c>
      <c r="K42" s="17">
        <v>190</v>
      </c>
      <c r="L42" s="47">
        <f t="shared" si="4"/>
        <v>-3.7987545067191082</v>
      </c>
      <c r="M42" s="17">
        <v>190</v>
      </c>
      <c r="N42" s="47">
        <f t="shared" si="5"/>
        <v>-5.3596614950634693</v>
      </c>
      <c r="O42" s="17">
        <v>49</v>
      </c>
      <c r="P42" s="11">
        <f t="shared" si="6"/>
        <v>-1.0208333333333333</v>
      </c>
      <c r="Q42" s="17"/>
      <c r="R42" s="11">
        <f t="shared" si="7"/>
        <v>0</v>
      </c>
      <c r="S42" s="17">
        <v>0.1</v>
      </c>
      <c r="T42" s="11">
        <f t="shared" si="8"/>
        <v>-7.1428571428571435E-3</v>
      </c>
      <c r="U42" s="15">
        <f t="shared" si="9"/>
        <v>10.037414597166613</v>
      </c>
      <c r="V42" s="16">
        <f t="shared" si="10"/>
        <v>-10.186392192258769</v>
      </c>
      <c r="W42" s="48">
        <f t="shared" si="11"/>
        <v>-0.73664467151680291</v>
      </c>
      <c r="X42" s="48">
        <v>-1</v>
      </c>
      <c r="Y42" s="49" t="s">
        <v>149</v>
      </c>
    </row>
    <row r="43" spans="1:25" x14ac:dyDescent="0.25">
      <c r="A43" s="43" t="s">
        <v>31</v>
      </c>
      <c r="B43" s="18">
        <v>32035</v>
      </c>
      <c r="C43" s="19">
        <v>90</v>
      </c>
      <c r="D43" s="20">
        <f t="shared" si="0"/>
        <v>4.4887780548628431</v>
      </c>
      <c r="E43" s="19">
        <v>111</v>
      </c>
      <c r="F43" s="20">
        <f t="shared" si="1"/>
        <v>4.8281861678990872</v>
      </c>
      <c r="G43" s="19">
        <v>11</v>
      </c>
      <c r="H43" s="20">
        <f t="shared" si="2"/>
        <v>0.90534979423868311</v>
      </c>
      <c r="I43" s="19">
        <v>2.5</v>
      </c>
      <c r="J43" s="20">
        <f t="shared" si="3"/>
        <v>6.3938618925831206E-2</v>
      </c>
      <c r="K43" s="19">
        <v>72</v>
      </c>
      <c r="L43" s="50">
        <f t="shared" si="4"/>
        <v>-1.4395280235988202</v>
      </c>
      <c r="M43" s="19">
        <v>190</v>
      </c>
      <c r="N43" s="50">
        <f t="shared" si="5"/>
        <v>-5.3596614950634693</v>
      </c>
      <c r="O43" s="19">
        <v>56</v>
      </c>
      <c r="P43" s="20">
        <f t="shared" si="6"/>
        <v>-1.1666666666666667</v>
      </c>
      <c r="Q43" s="19"/>
      <c r="R43" s="20">
        <f t="shared" si="7"/>
        <v>0</v>
      </c>
      <c r="S43" s="19">
        <v>0.5</v>
      </c>
      <c r="T43" s="20">
        <f t="shared" si="8"/>
        <v>-3.5714285714285712E-2</v>
      </c>
      <c r="U43" s="22">
        <f t="shared" si="9"/>
        <v>10.286252635926445</v>
      </c>
      <c r="V43" s="23">
        <f t="shared" si="10"/>
        <v>-8.0015704710432427</v>
      </c>
      <c r="W43" s="51">
        <f t="shared" si="11"/>
        <v>12.492914829280501</v>
      </c>
      <c r="X43" s="51">
        <v>12</v>
      </c>
      <c r="Y43" s="52" t="s">
        <v>150</v>
      </c>
    </row>
    <row r="44" spans="1:25" x14ac:dyDescent="0.25">
      <c r="A44" s="43" t="s">
        <v>31</v>
      </c>
      <c r="B44" s="18">
        <v>32065</v>
      </c>
      <c r="C44" s="19">
        <v>86</v>
      </c>
      <c r="D44" s="20">
        <f t="shared" si="0"/>
        <v>4.2892768079800501</v>
      </c>
      <c r="E44" s="19">
        <v>114</v>
      </c>
      <c r="F44" s="20">
        <f t="shared" si="1"/>
        <v>4.9586776859504136</v>
      </c>
      <c r="G44" s="19">
        <v>12</v>
      </c>
      <c r="H44" s="20">
        <f t="shared" si="2"/>
        <v>0.98765432098765427</v>
      </c>
      <c r="I44" s="19">
        <v>2.1</v>
      </c>
      <c r="J44" s="20">
        <f t="shared" si="3"/>
        <v>5.3708439897698211E-2</v>
      </c>
      <c r="K44" s="19">
        <v>85</v>
      </c>
      <c r="L44" s="50">
        <f t="shared" si="4"/>
        <v>-1.6994428056374959</v>
      </c>
      <c r="M44" s="19">
        <v>180</v>
      </c>
      <c r="N44" s="50">
        <f t="shared" si="5"/>
        <v>-5.0775740479548652</v>
      </c>
      <c r="O44" s="19">
        <v>53</v>
      </c>
      <c r="P44" s="20">
        <f t="shared" si="6"/>
        <v>-1.1041666666666667</v>
      </c>
      <c r="Q44" s="19"/>
      <c r="R44" s="20">
        <f t="shared" si="7"/>
        <v>0</v>
      </c>
      <c r="S44" s="19">
        <v>0.1</v>
      </c>
      <c r="T44" s="20">
        <f t="shared" si="8"/>
        <v>-7.1428571428571435E-3</v>
      </c>
      <c r="U44" s="22">
        <f t="shared" si="9"/>
        <v>10.289317254815819</v>
      </c>
      <c r="V44" s="23">
        <f t="shared" si="10"/>
        <v>-7.888326377401885</v>
      </c>
      <c r="W44" s="51">
        <f t="shared" si="11"/>
        <v>13.208482496369683</v>
      </c>
      <c r="X44" s="51">
        <v>13</v>
      </c>
      <c r="Y44" s="52" t="s">
        <v>150</v>
      </c>
    </row>
    <row r="45" spans="1:25" x14ac:dyDescent="0.25">
      <c r="A45" s="42" t="s">
        <v>31</v>
      </c>
      <c r="B45" s="10">
        <v>32096</v>
      </c>
      <c r="C45" s="17">
        <v>80</v>
      </c>
      <c r="D45" s="11">
        <f t="shared" si="0"/>
        <v>3.9900249376558601</v>
      </c>
      <c r="E45" s="17">
        <v>119</v>
      </c>
      <c r="F45" s="11">
        <f t="shared" si="1"/>
        <v>5.1761635493692912</v>
      </c>
      <c r="G45" s="17">
        <v>11</v>
      </c>
      <c r="H45" s="11">
        <f t="shared" si="2"/>
        <v>0.90534979423868311</v>
      </c>
      <c r="I45" s="17">
        <v>2.2000000000000002</v>
      </c>
      <c r="J45" s="11">
        <f t="shared" si="3"/>
        <v>5.6265984654731462E-2</v>
      </c>
      <c r="K45" s="17">
        <v>180</v>
      </c>
      <c r="L45" s="47">
        <f t="shared" si="4"/>
        <v>-3.5988200589970498</v>
      </c>
      <c r="M45" s="17">
        <v>190</v>
      </c>
      <c r="N45" s="47">
        <f t="shared" si="5"/>
        <v>-5.3596614950634693</v>
      </c>
      <c r="O45" s="17">
        <v>57</v>
      </c>
      <c r="P45" s="11">
        <f t="shared" si="6"/>
        <v>-1.1875</v>
      </c>
      <c r="Q45" s="17"/>
      <c r="R45" s="11">
        <f t="shared" si="7"/>
        <v>0</v>
      </c>
      <c r="S45" s="17">
        <v>0.1</v>
      </c>
      <c r="T45" s="11">
        <f t="shared" si="8"/>
        <v>-7.1428571428571435E-3</v>
      </c>
      <c r="U45" s="15">
        <f t="shared" si="9"/>
        <v>10.127804265918565</v>
      </c>
      <c r="V45" s="16">
        <f t="shared" si="10"/>
        <v>-10.153124411203377</v>
      </c>
      <c r="W45" s="48">
        <f t="shared" si="11"/>
        <v>-0.12484707030884142</v>
      </c>
      <c r="X45" s="48">
        <v>0</v>
      </c>
      <c r="Y45" s="49" t="s">
        <v>149</v>
      </c>
    </row>
    <row r="46" spans="1:25" x14ac:dyDescent="0.25">
      <c r="A46" s="42" t="s">
        <v>31</v>
      </c>
      <c r="B46" s="10">
        <v>32126</v>
      </c>
      <c r="C46" s="17">
        <v>82</v>
      </c>
      <c r="D46" s="11">
        <f t="shared" si="0"/>
        <v>4.089775561097257</v>
      </c>
      <c r="E46" s="17">
        <v>114</v>
      </c>
      <c r="F46" s="11">
        <f t="shared" si="1"/>
        <v>4.9586776859504136</v>
      </c>
      <c r="G46" s="17">
        <v>11</v>
      </c>
      <c r="H46" s="11">
        <f t="shared" si="2"/>
        <v>0.90534979423868311</v>
      </c>
      <c r="I46" s="17">
        <v>1.8</v>
      </c>
      <c r="J46" s="11">
        <f t="shared" si="3"/>
        <v>4.6035805626598467E-2</v>
      </c>
      <c r="K46" s="17">
        <v>180</v>
      </c>
      <c r="L46" s="53">
        <f t="shared" si="4"/>
        <v>-3.5988200589970498</v>
      </c>
      <c r="M46" s="17">
        <v>185</v>
      </c>
      <c r="N46" s="53">
        <f t="shared" si="5"/>
        <v>-5.2186177715091677</v>
      </c>
      <c r="O46" s="17">
        <v>55</v>
      </c>
      <c r="P46" s="11">
        <f t="shared" si="6"/>
        <v>-1.1458333333333333</v>
      </c>
      <c r="Q46" s="17"/>
      <c r="R46" s="11">
        <f t="shared" si="7"/>
        <v>0</v>
      </c>
      <c r="S46" s="17">
        <v>0.1</v>
      </c>
      <c r="T46" s="11">
        <f t="shared" si="8"/>
        <v>-7.1428571428571435E-3</v>
      </c>
      <c r="U46" s="15">
        <f t="shared" si="9"/>
        <v>9.9998388469129527</v>
      </c>
      <c r="V46" s="16">
        <f t="shared" si="10"/>
        <v>-9.9704140209824104</v>
      </c>
      <c r="W46" s="54">
        <f t="shared" si="11"/>
        <v>0.14734328165591895</v>
      </c>
      <c r="X46" s="54">
        <v>0</v>
      </c>
      <c r="Y46" s="55" t="s">
        <v>149</v>
      </c>
    </row>
    <row r="47" spans="1:25" x14ac:dyDescent="0.25">
      <c r="A47" s="42" t="s">
        <v>31</v>
      </c>
      <c r="B47" s="10">
        <v>32188</v>
      </c>
      <c r="C47" s="17">
        <v>72</v>
      </c>
      <c r="D47" s="11">
        <f t="shared" si="0"/>
        <v>3.591022443890274</v>
      </c>
      <c r="E47" s="17">
        <v>121</v>
      </c>
      <c r="F47" s="11">
        <f t="shared" si="1"/>
        <v>5.2631578947368425</v>
      </c>
      <c r="G47" s="17">
        <v>10.7</v>
      </c>
      <c r="H47" s="11">
        <f t="shared" si="2"/>
        <v>0.88065843621399165</v>
      </c>
      <c r="I47" s="17">
        <v>2.8</v>
      </c>
      <c r="J47" s="11">
        <f t="shared" si="3"/>
        <v>7.1611253196930943E-2</v>
      </c>
      <c r="K47" s="17">
        <v>183</v>
      </c>
      <c r="L47" s="47">
        <f t="shared" si="4"/>
        <v>-3.6588003933136672</v>
      </c>
      <c r="M47" s="17">
        <v>193</v>
      </c>
      <c r="N47" s="47">
        <f t="shared" si="5"/>
        <v>-5.4442877291960503</v>
      </c>
      <c r="O47" s="17">
        <v>50</v>
      </c>
      <c r="P47" s="11">
        <f t="shared" si="6"/>
        <v>-1.0416666666666667</v>
      </c>
      <c r="Q47" s="17"/>
      <c r="R47" s="11">
        <f t="shared" si="7"/>
        <v>0</v>
      </c>
      <c r="S47" s="17">
        <v>0.1</v>
      </c>
      <c r="T47" s="11">
        <f t="shared" si="8"/>
        <v>-7.1428571428571435E-3</v>
      </c>
      <c r="U47" s="15">
        <f t="shared" si="9"/>
        <v>9.8064500280380393</v>
      </c>
      <c r="V47" s="16">
        <f t="shared" si="10"/>
        <v>-10.151897646319242</v>
      </c>
      <c r="W47" s="48">
        <f t="shared" si="11"/>
        <v>-1.7308427727463505</v>
      </c>
      <c r="X47" s="48">
        <v>-2</v>
      </c>
      <c r="Y47" s="49" t="s">
        <v>149</v>
      </c>
    </row>
    <row r="48" spans="1:25" x14ac:dyDescent="0.25">
      <c r="A48" s="42" t="s">
        <v>31</v>
      </c>
      <c r="B48" s="10">
        <v>32248</v>
      </c>
      <c r="C48" s="17">
        <v>84</v>
      </c>
      <c r="D48" s="11">
        <f t="shared" si="0"/>
        <v>4.1895261845386536</v>
      </c>
      <c r="E48" s="17">
        <v>120</v>
      </c>
      <c r="F48" s="11">
        <f t="shared" si="1"/>
        <v>5.2196607220530673</v>
      </c>
      <c r="G48" s="17">
        <v>11</v>
      </c>
      <c r="H48" s="11">
        <f t="shared" si="2"/>
        <v>0.90534979423868311</v>
      </c>
      <c r="I48" s="17">
        <v>2.6</v>
      </c>
      <c r="J48" s="11">
        <f t="shared" si="3"/>
        <v>6.6496163682864456E-2</v>
      </c>
      <c r="K48" s="17">
        <v>185</v>
      </c>
      <c r="L48" s="47">
        <f t="shared" si="4"/>
        <v>-3.698787282858079</v>
      </c>
      <c r="M48" s="17">
        <v>190</v>
      </c>
      <c r="N48" s="47">
        <f t="shared" si="5"/>
        <v>-5.3596614950634693</v>
      </c>
      <c r="O48" s="17">
        <v>45</v>
      </c>
      <c r="P48" s="11">
        <f t="shared" si="6"/>
        <v>-0.9375</v>
      </c>
      <c r="Q48" s="17"/>
      <c r="R48" s="11">
        <f t="shared" si="7"/>
        <v>0</v>
      </c>
      <c r="S48" s="17"/>
      <c r="T48" s="14">
        <f t="shared" si="8"/>
        <v>0</v>
      </c>
      <c r="U48" s="15">
        <f t="shared" si="9"/>
        <v>10.381032864513267</v>
      </c>
      <c r="V48" s="16">
        <f t="shared" si="10"/>
        <v>-9.9959487779215479</v>
      </c>
      <c r="W48" s="48">
        <f t="shared" si="11"/>
        <v>1.8897994479701876</v>
      </c>
      <c r="X48" s="48">
        <v>2</v>
      </c>
      <c r="Y48" s="49" t="s">
        <v>149</v>
      </c>
    </row>
    <row r="49" spans="1:25" x14ac:dyDescent="0.25">
      <c r="A49" s="43" t="s">
        <v>31</v>
      </c>
      <c r="B49" s="18">
        <v>32278</v>
      </c>
      <c r="C49" s="19">
        <v>59</v>
      </c>
      <c r="D49" s="20">
        <f t="shared" si="0"/>
        <v>2.9426433915211967</v>
      </c>
      <c r="E49" s="19">
        <v>188</v>
      </c>
      <c r="F49" s="20">
        <f t="shared" si="1"/>
        <v>8.1774684645498041</v>
      </c>
      <c r="G49" s="19">
        <v>10</v>
      </c>
      <c r="H49" s="20">
        <f t="shared" si="2"/>
        <v>0.82304526748971196</v>
      </c>
      <c r="I49" s="19">
        <v>0.9</v>
      </c>
      <c r="J49" s="20">
        <f t="shared" si="3"/>
        <v>2.3017902813299233E-2</v>
      </c>
      <c r="K49" s="19">
        <v>180</v>
      </c>
      <c r="L49" s="50">
        <f t="shared" si="4"/>
        <v>-3.5988200589970498</v>
      </c>
      <c r="M49" s="19">
        <v>170</v>
      </c>
      <c r="N49" s="50">
        <f t="shared" si="5"/>
        <v>-4.795486600846262</v>
      </c>
      <c r="O49" s="19">
        <v>53</v>
      </c>
      <c r="P49" s="20">
        <f t="shared" si="6"/>
        <v>-1.1041666666666667</v>
      </c>
      <c r="Q49" s="19"/>
      <c r="R49" s="20">
        <f t="shared" si="7"/>
        <v>0</v>
      </c>
      <c r="S49" s="19">
        <v>0.3</v>
      </c>
      <c r="T49" s="20">
        <f t="shared" si="8"/>
        <v>-2.1428571428571429E-2</v>
      </c>
      <c r="U49" s="22">
        <f t="shared" si="9"/>
        <v>11.966175026374012</v>
      </c>
      <c r="V49" s="23">
        <f t="shared" si="10"/>
        <v>-9.519901897938551</v>
      </c>
      <c r="W49" s="51">
        <f t="shared" si="11"/>
        <v>11.38538755610328</v>
      </c>
      <c r="X49" s="51">
        <v>11</v>
      </c>
      <c r="Y49" s="52" t="s">
        <v>150</v>
      </c>
    </row>
    <row r="50" spans="1:25" x14ac:dyDescent="0.25">
      <c r="A50" s="43" t="s">
        <v>31</v>
      </c>
      <c r="B50" s="18">
        <v>32309</v>
      </c>
      <c r="C50" s="19">
        <v>68</v>
      </c>
      <c r="D50" s="20">
        <f t="shared" si="0"/>
        <v>3.391521197007481</v>
      </c>
      <c r="E50" s="19">
        <v>57</v>
      </c>
      <c r="F50" s="20">
        <f t="shared" si="1"/>
        <v>2.4793388429752068</v>
      </c>
      <c r="G50" s="19">
        <v>5</v>
      </c>
      <c r="H50" s="20">
        <f t="shared" si="2"/>
        <v>0.41152263374485598</v>
      </c>
      <c r="I50" s="19">
        <v>0.8</v>
      </c>
      <c r="J50" s="20">
        <f t="shared" si="3"/>
        <v>2.0460358056265986E-2</v>
      </c>
      <c r="K50" s="19">
        <v>180</v>
      </c>
      <c r="L50" s="50">
        <f t="shared" si="4"/>
        <v>-3.5988200589970498</v>
      </c>
      <c r="M50" s="19">
        <v>180</v>
      </c>
      <c r="N50" s="50">
        <f t="shared" si="5"/>
        <v>-5.0775740479548652</v>
      </c>
      <c r="O50" s="19">
        <v>46</v>
      </c>
      <c r="P50" s="20">
        <f t="shared" si="6"/>
        <v>-0.95833333333333337</v>
      </c>
      <c r="Q50" s="19"/>
      <c r="R50" s="20">
        <f t="shared" si="7"/>
        <v>0</v>
      </c>
      <c r="S50" s="19">
        <v>0.1</v>
      </c>
      <c r="T50" s="20">
        <f t="shared" si="8"/>
        <v>-7.1428571428571435E-3</v>
      </c>
      <c r="U50" s="22">
        <f t="shared" si="9"/>
        <v>6.3028430317838104</v>
      </c>
      <c r="V50" s="23">
        <f t="shared" si="10"/>
        <v>-9.6418702974281061</v>
      </c>
      <c r="W50" s="51">
        <f t="shared" si="11"/>
        <v>-20.941281267985833</v>
      </c>
      <c r="X50" s="51">
        <v>-21</v>
      </c>
      <c r="Y50" s="52" t="s">
        <v>150</v>
      </c>
    </row>
    <row r="51" spans="1:25" x14ac:dyDescent="0.25">
      <c r="A51" s="42" t="s">
        <v>31</v>
      </c>
      <c r="B51" s="10">
        <v>32370</v>
      </c>
      <c r="C51" s="17">
        <v>71</v>
      </c>
      <c r="D51" s="11">
        <f t="shared" si="0"/>
        <v>3.5411471321695758</v>
      </c>
      <c r="E51" s="17">
        <v>128</v>
      </c>
      <c r="F51" s="11">
        <f t="shared" si="1"/>
        <v>5.5676381035232714</v>
      </c>
      <c r="G51" s="17">
        <v>10</v>
      </c>
      <c r="H51" s="11">
        <f t="shared" si="2"/>
        <v>0.82304526748971196</v>
      </c>
      <c r="I51" s="17">
        <v>2.4</v>
      </c>
      <c r="J51" s="11">
        <f t="shared" si="3"/>
        <v>6.1381074168797949E-2</v>
      </c>
      <c r="K51" s="17">
        <v>170</v>
      </c>
      <c r="L51" s="47">
        <f t="shared" si="4"/>
        <v>-3.3988856112749919</v>
      </c>
      <c r="M51" s="17">
        <v>180</v>
      </c>
      <c r="N51" s="47">
        <f t="shared" si="5"/>
        <v>-5.0775740479548652</v>
      </c>
      <c r="O51" s="17">
        <v>34</v>
      </c>
      <c r="P51" s="11">
        <f t="shared" si="6"/>
        <v>-0.70833333333333337</v>
      </c>
      <c r="Q51" s="17"/>
      <c r="R51" s="11">
        <f t="shared" si="7"/>
        <v>0</v>
      </c>
      <c r="S51" s="17">
        <v>0.2</v>
      </c>
      <c r="T51" s="11">
        <f t="shared" si="8"/>
        <v>-1.4285714285714287E-2</v>
      </c>
      <c r="U51" s="15">
        <f t="shared" si="9"/>
        <v>9.9932115773513583</v>
      </c>
      <c r="V51" s="16">
        <f t="shared" si="10"/>
        <v>-9.1990787068489048</v>
      </c>
      <c r="W51" s="48">
        <f t="shared" si="11"/>
        <v>4.1377702126369478</v>
      </c>
      <c r="X51" s="48">
        <v>4</v>
      </c>
      <c r="Y51" s="49" t="s">
        <v>149</v>
      </c>
    </row>
    <row r="52" spans="1:25" x14ac:dyDescent="0.25">
      <c r="A52" s="42" t="s">
        <v>31</v>
      </c>
      <c r="B52" s="10">
        <v>32401</v>
      </c>
      <c r="C52" s="17">
        <v>71</v>
      </c>
      <c r="D52" s="11">
        <f t="shared" si="0"/>
        <v>3.5411471321695758</v>
      </c>
      <c r="E52" s="17">
        <v>125</v>
      </c>
      <c r="F52" s="11">
        <f t="shared" si="1"/>
        <v>5.437146585471945</v>
      </c>
      <c r="G52" s="17">
        <v>10</v>
      </c>
      <c r="H52" s="11">
        <f t="shared" si="2"/>
        <v>0.82304526748971196</v>
      </c>
      <c r="I52" s="17">
        <v>2.4</v>
      </c>
      <c r="J52" s="11">
        <f t="shared" si="3"/>
        <v>6.1381074168797949E-2</v>
      </c>
      <c r="K52" s="17">
        <v>180</v>
      </c>
      <c r="L52" s="47">
        <f t="shared" si="4"/>
        <v>-3.5988200589970498</v>
      </c>
      <c r="M52" s="17">
        <v>180</v>
      </c>
      <c r="N52" s="47">
        <f t="shared" si="5"/>
        <v>-5.0775740479548652</v>
      </c>
      <c r="O52" s="17">
        <v>58</v>
      </c>
      <c r="P52" s="11">
        <f t="shared" si="6"/>
        <v>-1.2083333333333333</v>
      </c>
      <c r="Q52" s="17"/>
      <c r="R52" s="11">
        <f t="shared" si="7"/>
        <v>0</v>
      </c>
      <c r="S52" s="17">
        <v>0.1</v>
      </c>
      <c r="T52" s="11">
        <f t="shared" si="8"/>
        <v>-7.1428571428571435E-3</v>
      </c>
      <c r="U52" s="15">
        <f t="shared" si="9"/>
        <v>9.862720059300031</v>
      </c>
      <c r="V52" s="16">
        <f t="shared" si="10"/>
        <v>-9.8918702974281061</v>
      </c>
      <c r="W52" s="48">
        <f t="shared" si="11"/>
        <v>-0.14756184563526969</v>
      </c>
      <c r="X52" s="48">
        <v>0</v>
      </c>
      <c r="Y52" s="49" t="s">
        <v>149</v>
      </c>
    </row>
    <row r="53" spans="1:25" x14ac:dyDescent="0.25">
      <c r="A53" s="42" t="s">
        <v>31</v>
      </c>
      <c r="B53" s="10">
        <v>32431</v>
      </c>
      <c r="C53" s="17">
        <v>79</v>
      </c>
      <c r="D53" s="11">
        <f t="shared" si="0"/>
        <v>3.9401496259351618</v>
      </c>
      <c r="E53" s="17">
        <v>129</v>
      </c>
      <c r="F53" s="11">
        <f t="shared" si="1"/>
        <v>5.6111352762070466</v>
      </c>
      <c r="G53" s="17">
        <v>10</v>
      </c>
      <c r="H53" s="11">
        <f t="shared" si="2"/>
        <v>0.82304526748971196</v>
      </c>
      <c r="I53" s="17">
        <v>2.5</v>
      </c>
      <c r="J53" s="11">
        <f t="shared" si="3"/>
        <v>6.3938618925831206E-2</v>
      </c>
      <c r="K53" s="17">
        <v>180</v>
      </c>
      <c r="L53" s="47">
        <f t="shared" si="4"/>
        <v>-3.5988200589970498</v>
      </c>
      <c r="M53" s="17">
        <v>180</v>
      </c>
      <c r="N53" s="47">
        <f t="shared" si="5"/>
        <v>-5.0775740479548652</v>
      </c>
      <c r="O53" s="17">
        <v>58</v>
      </c>
      <c r="P53" s="11">
        <f t="shared" si="6"/>
        <v>-1.2083333333333333</v>
      </c>
      <c r="Q53" s="17"/>
      <c r="R53" s="11">
        <f t="shared" si="7"/>
        <v>0</v>
      </c>
      <c r="S53" s="17">
        <v>0.2</v>
      </c>
      <c r="T53" s="11">
        <f t="shared" si="8"/>
        <v>-1.4285714285714287E-2</v>
      </c>
      <c r="U53" s="15">
        <f t="shared" si="9"/>
        <v>10.438268788557753</v>
      </c>
      <c r="V53" s="16">
        <f t="shared" si="10"/>
        <v>-9.8990131545709623</v>
      </c>
      <c r="W53" s="48">
        <f t="shared" si="11"/>
        <v>2.6515619712347416</v>
      </c>
      <c r="X53" s="48">
        <v>3</v>
      </c>
      <c r="Y53" s="49" t="s">
        <v>149</v>
      </c>
    </row>
    <row r="54" spans="1:25" x14ac:dyDescent="0.25">
      <c r="A54" s="42" t="s">
        <v>81</v>
      </c>
      <c r="B54" s="10">
        <v>32434</v>
      </c>
      <c r="C54" s="17">
        <v>75.2</v>
      </c>
      <c r="D54" s="11">
        <f t="shared" si="0"/>
        <v>3.7506234413965087</v>
      </c>
      <c r="E54" s="17">
        <v>124</v>
      </c>
      <c r="F54" s="11">
        <f t="shared" si="1"/>
        <v>5.3936494127881689</v>
      </c>
      <c r="G54" s="17">
        <v>9.5</v>
      </c>
      <c r="H54" s="11">
        <f t="shared" si="2"/>
        <v>0.78189300411522633</v>
      </c>
      <c r="I54" s="17">
        <v>2.2999999999999998</v>
      </c>
      <c r="J54" s="11">
        <f t="shared" si="3"/>
        <v>5.8823529411764698E-2</v>
      </c>
      <c r="K54" s="17">
        <v>188</v>
      </c>
      <c r="L54" s="53">
        <f t="shared" si="4"/>
        <v>-3.7587676171746964</v>
      </c>
      <c r="M54" s="17">
        <v>179</v>
      </c>
      <c r="N54" s="53">
        <f t="shared" si="5"/>
        <v>-5.0493653032440049</v>
      </c>
      <c r="O54" s="17">
        <v>59</v>
      </c>
      <c r="P54" s="11">
        <f t="shared" si="6"/>
        <v>-1.2291666666666667</v>
      </c>
      <c r="Q54" s="17"/>
      <c r="R54" s="11"/>
      <c r="S54" s="17">
        <v>0.02</v>
      </c>
      <c r="T54" s="11">
        <f t="shared" si="8"/>
        <v>-1.4285714285714286E-3</v>
      </c>
      <c r="U54" s="15">
        <f t="shared" si="9"/>
        <v>9.9849893877116678</v>
      </c>
      <c r="V54" s="16">
        <f t="shared" si="10"/>
        <v>-10.038728158513939</v>
      </c>
      <c r="W54" s="54">
        <f t="shared" si="11"/>
        <v>-0.26837559348414058</v>
      </c>
      <c r="X54" s="54">
        <v>0</v>
      </c>
      <c r="Y54" s="55" t="s">
        <v>149</v>
      </c>
    </row>
    <row r="55" spans="1:25" x14ac:dyDescent="0.25">
      <c r="A55" s="43" t="s">
        <v>31</v>
      </c>
      <c r="B55" s="18">
        <v>32538</v>
      </c>
      <c r="C55" s="19">
        <v>73</v>
      </c>
      <c r="D55" s="20">
        <f t="shared" si="0"/>
        <v>3.6408977556109723</v>
      </c>
      <c r="E55" s="19">
        <v>119</v>
      </c>
      <c r="F55" s="20">
        <f t="shared" si="1"/>
        <v>5.1761635493692912</v>
      </c>
      <c r="G55" s="19">
        <v>9</v>
      </c>
      <c r="H55" s="20">
        <f t="shared" si="2"/>
        <v>0.7407407407407407</v>
      </c>
      <c r="I55" s="19">
        <v>2.2999999999999998</v>
      </c>
      <c r="J55" s="20">
        <f t="shared" si="3"/>
        <v>5.8823529411764698E-2</v>
      </c>
      <c r="K55" s="19">
        <v>215</v>
      </c>
      <c r="L55" s="50">
        <f t="shared" si="4"/>
        <v>-4.2985906260242546</v>
      </c>
      <c r="M55" s="19">
        <v>190</v>
      </c>
      <c r="N55" s="50">
        <f t="shared" si="5"/>
        <v>-5.3596614950634693</v>
      </c>
      <c r="O55" s="19">
        <v>57</v>
      </c>
      <c r="P55" s="20">
        <f t="shared" si="6"/>
        <v>-1.1875</v>
      </c>
      <c r="Q55" s="19"/>
      <c r="R55" s="20">
        <f t="shared" si="7"/>
        <v>0</v>
      </c>
      <c r="S55" s="19">
        <v>0.4</v>
      </c>
      <c r="T55" s="20">
        <f t="shared" si="8"/>
        <v>-2.8571428571428574E-2</v>
      </c>
      <c r="U55" s="22">
        <f t="shared" si="9"/>
        <v>9.6166255751327689</v>
      </c>
      <c r="V55" s="23">
        <f t="shared" si="10"/>
        <v>-10.874323549659152</v>
      </c>
      <c r="W55" s="51">
        <f t="shared" si="11"/>
        <v>-6.1378219567423526</v>
      </c>
      <c r="X55" s="51">
        <v>-6</v>
      </c>
      <c r="Y55" s="52" t="s">
        <v>150</v>
      </c>
    </row>
    <row r="56" spans="1:25" x14ac:dyDescent="0.25">
      <c r="A56" s="42" t="s">
        <v>31</v>
      </c>
      <c r="B56" s="10">
        <v>32657</v>
      </c>
      <c r="C56" s="17">
        <v>70</v>
      </c>
      <c r="D56" s="11">
        <f t="shared" si="0"/>
        <v>3.4912718204488775</v>
      </c>
      <c r="E56" s="17">
        <v>117</v>
      </c>
      <c r="F56" s="11">
        <f t="shared" si="1"/>
        <v>5.08916920400174</v>
      </c>
      <c r="G56" s="17">
        <v>9</v>
      </c>
      <c r="H56" s="11">
        <f t="shared" si="2"/>
        <v>0.7407407407407407</v>
      </c>
      <c r="I56" s="17">
        <v>2.5</v>
      </c>
      <c r="J56" s="11">
        <f t="shared" si="3"/>
        <v>6.3938618925831206E-2</v>
      </c>
      <c r="K56" s="17">
        <v>165</v>
      </c>
      <c r="L56" s="47">
        <f t="shared" si="4"/>
        <v>-3.2989183874139623</v>
      </c>
      <c r="M56" s="17">
        <v>165</v>
      </c>
      <c r="N56" s="47">
        <f t="shared" si="5"/>
        <v>-4.6544428772919604</v>
      </c>
      <c r="O56" s="17">
        <v>84</v>
      </c>
      <c r="P56" s="11">
        <f t="shared" si="6"/>
        <v>-1.75</v>
      </c>
      <c r="Q56" s="17"/>
      <c r="R56" s="11">
        <f t="shared" si="7"/>
        <v>0</v>
      </c>
      <c r="S56" s="17">
        <v>0.4</v>
      </c>
      <c r="T56" s="11">
        <f t="shared" si="8"/>
        <v>-2.8571428571428574E-2</v>
      </c>
      <c r="U56" s="15">
        <f t="shared" si="9"/>
        <v>9.3851203841171902</v>
      </c>
      <c r="V56" s="16">
        <f t="shared" si="10"/>
        <v>-9.7319326932773507</v>
      </c>
      <c r="W56" s="48">
        <f t="shared" si="11"/>
        <v>-1.8141515209279706</v>
      </c>
      <c r="X56" s="48">
        <v>-2</v>
      </c>
      <c r="Y56" s="49" t="s">
        <v>149</v>
      </c>
    </row>
    <row r="57" spans="1:25" x14ac:dyDescent="0.25">
      <c r="A57" s="42" t="s">
        <v>31</v>
      </c>
      <c r="B57" s="10">
        <v>32720</v>
      </c>
      <c r="C57" s="17">
        <v>79</v>
      </c>
      <c r="D57" s="11">
        <f t="shared" si="0"/>
        <v>3.9401496259351618</v>
      </c>
      <c r="E57" s="17">
        <v>117</v>
      </c>
      <c r="F57" s="11">
        <f t="shared" si="1"/>
        <v>5.08916920400174</v>
      </c>
      <c r="G57" s="17">
        <v>9</v>
      </c>
      <c r="H57" s="11">
        <f t="shared" si="2"/>
        <v>0.7407407407407407</v>
      </c>
      <c r="I57" s="17">
        <v>3</v>
      </c>
      <c r="J57" s="11">
        <f t="shared" si="3"/>
        <v>7.6726342710997444E-2</v>
      </c>
      <c r="K57" s="17">
        <v>165</v>
      </c>
      <c r="L57" s="47">
        <f t="shared" si="4"/>
        <v>-3.2989183874139623</v>
      </c>
      <c r="M57" s="17">
        <v>175</v>
      </c>
      <c r="N57" s="47">
        <f t="shared" si="5"/>
        <v>-4.9365303244005636</v>
      </c>
      <c r="O57" s="17">
        <v>61</v>
      </c>
      <c r="P57" s="11">
        <f t="shared" si="6"/>
        <v>-1.2708333333333333</v>
      </c>
      <c r="Q57" s="17"/>
      <c r="R57" s="11">
        <f t="shared" si="7"/>
        <v>0</v>
      </c>
      <c r="S57" s="17">
        <v>0.1</v>
      </c>
      <c r="T57" s="11">
        <f t="shared" si="8"/>
        <v>-7.1428571428571435E-3</v>
      </c>
      <c r="U57" s="15">
        <f t="shared" si="9"/>
        <v>9.84678591338864</v>
      </c>
      <c r="V57" s="16">
        <f t="shared" si="10"/>
        <v>-9.5134249022907174</v>
      </c>
      <c r="W57" s="48">
        <f t="shared" si="11"/>
        <v>1.7218872990160918</v>
      </c>
      <c r="X57" s="48">
        <v>2</v>
      </c>
      <c r="Y57" s="49" t="s">
        <v>149</v>
      </c>
    </row>
    <row r="58" spans="1:25" x14ac:dyDescent="0.25">
      <c r="A58" s="42" t="s">
        <v>31</v>
      </c>
      <c r="B58" s="10">
        <v>32811</v>
      </c>
      <c r="C58" s="17">
        <v>69</v>
      </c>
      <c r="D58" s="11">
        <f t="shared" si="0"/>
        <v>3.4413965087281793</v>
      </c>
      <c r="E58" s="17">
        <v>112</v>
      </c>
      <c r="F58" s="11">
        <f t="shared" si="1"/>
        <v>4.8716833405828623</v>
      </c>
      <c r="G58" s="17">
        <v>9</v>
      </c>
      <c r="H58" s="11">
        <f t="shared" si="2"/>
        <v>0.7407407407407407</v>
      </c>
      <c r="I58" s="17">
        <v>1.8</v>
      </c>
      <c r="J58" s="11">
        <f t="shared" si="3"/>
        <v>4.6035805626598467E-2</v>
      </c>
      <c r="K58" s="17">
        <v>155</v>
      </c>
      <c r="L58" s="47">
        <f t="shared" si="4"/>
        <v>-3.0989839396919039</v>
      </c>
      <c r="M58" s="17">
        <v>180</v>
      </c>
      <c r="N58" s="47">
        <f t="shared" si="5"/>
        <v>-5.0775740479548652</v>
      </c>
      <c r="O58" s="17">
        <v>64</v>
      </c>
      <c r="P58" s="11">
        <f t="shared" si="6"/>
        <v>-1.3333333333333333</v>
      </c>
      <c r="Q58" s="17"/>
      <c r="R58" s="11">
        <f t="shared" si="7"/>
        <v>0</v>
      </c>
      <c r="S58" s="17">
        <v>0.2</v>
      </c>
      <c r="T58" s="11">
        <f t="shared" si="8"/>
        <v>-1.4285714285714287E-2</v>
      </c>
      <c r="U58" s="15">
        <f t="shared" si="9"/>
        <v>9.0998563956783798</v>
      </c>
      <c r="V58" s="16">
        <f t="shared" si="10"/>
        <v>-9.5241770352658168</v>
      </c>
      <c r="W58" s="48">
        <f t="shared" si="11"/>
        <v>-2.2783498599310934</v>
      </c>
      <c r="X58" s="48">
        <v>-2</v>
      </c>
      <c r="Y58" s="49" t="s">
        <v>149</v>
      </c>
    </row>
    <row r="59" spans="1:25" x14ac:dyDescent="0.25">
      <c r="A59" s="42" t="s">
        <v>31</v>
      </c>
      <c r="B59" s="10">
        <v>32903</v>
      </c>
      <c r="C59" s="17">
        <v>62</v>
      </c>
      <c r="D59" s="11">
        <f t="shared" si="0"/>
        <v>3.0922693266832915</v>
      </c>
      <c r="E59" s="17">
        <v>97</v>
      </c>
      <c r="F59" s="11">
        <f t="shared" si="1"/>
        <v>4.2192257503262294</v>
      </c>
      <c r="G59" s="17">
        <v>8</v>
      </c>
      <c r="H59" s="11">
        <f t="shared" si="2"/>
        <v>0.65843621399176955</v>
      </c>
      <c r="I59" s="17">
        <v>2.5</v>
      </c>
      <c r="J59" s="11">
        <f t="shared" si="3"/>
        <v>6.3938618925831206E-2</v>
      </c>
      <c r="K59" s="17">
        <v>150</v>
      </c>
      <c r="L59" s="47">
        <f t="shared" si="4"/>
        <v>-2.9990167158308751</v>
      </c>
      <c r="M59" s="17">
        <v>165</v>
      </c>
      <c r="N59" s="47">
        <f t="shared" si="5"/>
        <v>-4.6544428772919604</v>
      </c>
      <c r="O59" s="17">
        <v>52</v>
      </c>
      <c r="P59" s="11">
        <f t="shared" si="6"/>
        <v>-1.0833333333333333</v>
      </c>
      <c r="Q59" s="17"/>
      <c r="R59" s="11">
        <f t="shared" si="7"/>
        <v>0</v>
      </c>
      <c r="S59" s="17">
        <v>0.5</v>
      </c>
      <c r="T59" s="11">
        <f t="shared" si="8"/>
        <v>-3.5714285714285712E-2</v>
      </c>
      <c r="U59" s="15">
        <f t="shared" si="9"/>
        <v>8.0338699099271214</v>
      </c>
      <c r="V59" s="16">
        <f t="shared" si="10"/>
        <v>-8.7725072121704564</v>
      </c>
      <c r="W59" s="48">
        <f t="shared" si="11"/>
        <v>-4.3949823146128875</v>
      </c>
      <c r="X59" s="48">
        <v>-4</v>
      </c>
      <c r="Y59" s="49" t="s">
        <v>149</v>
      </c>
    </row>
    <row r="60" spans="1:25" x14ac:dyDescent="0.25">
      <c r="A60" s="42" t="s">
        <v>31</v>
      </c>
      <c r="B60" s="10">
        <v>33077</v>
      </c>
      <c r="C60" s="17">
        <v>66</v>
      </c>
      <c r="D60" s="11">
        <f t="shared" si="0"/>
        <v>3.2917705735660845</v>
      </c>
      <c r="E60" s="17">
        <v>103</v>
      </c>
      <c r="F60" s="11">
        <f t="shared" si="1"/>
        <v>4.4802087864288822</v>
      </c>
      <c r="G60" s="17">
        <v>9</v>
      </c>
      <c r="H60" s="11">
        <f t="shared" si="2"/>
        <v>0.7407407407407407</v>
      </c>
      <c r="I60" s="17">
        <v>3</v>
      </c>
      <c r="J60" s="11">
        <f t="shared" si="3"/>
        <v>7.6726342710997444E-2</v>
      </c>
      <c r="K60" s="17">
        <v>155</v>
      </c>
      <c r="L60" s="47">
        <f t="shared" si="4"/>
        <v>-3.0989839396919039</v>
      </c>
      <c r="M60" s="17">
        <v>170</v>
      </c>
      <c r="N60" s="47">
        <f t="shared" si="5"/>
        <v>-4.795486600846262</v>
      </c>
      <c r="O60" s="17">
        <v>43</v>
      </c>
      <c r="P60" s="11">
        <f t="shared" si="6"/>
        <v>-0.89583333333333337</v>
      </c>
      <c r="Q60" s="17"/>
      <c r="R60" s="11">
        <f t="shared" si="7"/>
        <v>0</v>
      </c>
      <c r="S60" s="17">
        <v>0.6</v>
      </c>
      <c r="T60" s="11">
        <f t="shared" si="8"/>
        <v>-4.2857142857142858E-2</v>
      </c>
      <c r="U60" s="15">
        <f t="shared" si="9"/>
        <v>8.5894464434467057</v>
      </c>
      <c r="V60" s="16">
        <f t="shared" si="10"/>
        <v>-8.8331610167286421</v>
      </c>
      <c r="W60" s="48">
        <f t="shared" si="11"/>
        <v>-1.398840981977123</v>
      </c>
      <c r="X60" s="48">
        <v>-1</v>
      </c>
      <c r="Y60" s="49" t="s">
        <v>149</v>
      </c>
    </row>
    <row r="61" spans="1:25" x14ac:dyDescent="0.25">
      <c r="A61" s="42" t="s">
        <v>31</v>
      </c>
      <c r="B61" s="10">
        <v>33175</v>
      </c>
      <c r="C61" s="17">
        <v>67</v>
      </c>
      <c r="D61" s="11">
        <f t="shared" si="0"/>
        <v>3.3416458852867827</v>
      </c>
      <c r="E61" s="17">
        <v>95</v>
      </c>
      <c r="F61" s="11">
        <f t="shared" si="1"/>
        <v>4.1322314049586781</v>
      </c>
      <c r="G61" s="17">
        <v>9</v>
      </c>
      <c r="H61" s="11">
        <f t="shared" si="2"/>
        <v>0.7407407407407407</v>
      </c>
      <c r="I61" s="17">
        <v>4</v>
      </c>
      <c r="J61" s="11">
        <f t="shared" si="3"/>
        <v>0.10230179028132992</v>
      </c>
      <c r="K61" s="17">
        <v>150</v>
      </c>
      <c r="L61" s="47">
        <f t="shared" si="4"/>
        <v>-2.9990167158308751</v>
      </c>
      <c r="M61" s="17">
        <v>160</v>
      </c>
      <c r="N61" s="47">
        <f t="shared" si="5"/>
        <v>-4.5133991537376579</v>
      </c>
      <c r="O61" s="17">
        <v>56</v>
      </c>
      <c r="P61" s="11">
        <f t="shared" si="6"/>
        <v>-1.1666666666666667</v>
      </c>
      <c r="Q61" s="17"/>
      <c r="R61" s="11">
        <f t="shared" si="7"/>
        <v>0</v>
      </c>
      <c r="S61" s="17">
        <v>0.3</v>
      </c>
      <c r="T61" s="11">
        <f t="shared" si="8"/>
        <v>-2.1428571428571429E-2</v>
      </c>
      <c r="U61" s="15">
        <f t="shared" si="9"/>
        <v>8.3169198212675326</v>
      </c>
      <c r="V61" s="16">
        <f t="shared" si="10"/>
        <v>-8.7005111076637718</v>
      </c>
      <c r="W61" s="48">
        <f t="shared" si="11"/>
        <v>-2.254108084811417</v>
      </c>
      <c r="X61" s="48">
        <v>-2</v>
      </c>
      <c r="Y61" s="49" t="s">
        <v>149</v>
      </c>
    </row>
    <row r="62" spans="1:25" x14ac:dyDescent="0.25">
      <c r="A62" s="42" t="s">
        <v>31</v>
      </c>
      <c r="B62" s="10">
        <v>33266</v>
      </c>
      <c r="C62" s="17">
        <v>62</v>
      </c>
      <c r="D62" s="11">
        <f t="shared" si="0"/>
        <v>3.0922693266832915</v>
      </c>
      <c r="E62" s="17">
        <v>93</v>
      </c>
      <c r="F62" s="11">
        <f t="shared" si="1"/>
        <v>4.0452370595911269</v>
      </c>
      <c r="G62" s="17">
        <v>8</v>
      </c>
      <c r="H62" s="11">
        <f t="shared" si="2"/>
        <v>0.65843621399176955</v>
      </c>
      <c r="I62" s="17">
        <v>3.6</v>
      </c>
      <c r="J62" s="11">
        <f t="shared" si="3"/>
        <v>9.2071611253196933E-2</v>
      </c>
      <c r="K62" s="17">
        <v>145</v>
      </c>
      <c r="L62" s="47">
        <f t="shared" si="4"/>
        <v>-2.899049491969846</v>
      </c>
      <c r="M62" s="17">
        <v>160</v>
      </c>
      <c r="N62" s="47">
        <f t="shared" si="5"/>
        <v>-4.5133991537376579</v>
      </c>
      <c r="O62" s="17">
        <v>54</v>
      </c>
      <c r="P62" s="11">
        <f t="shared" si="6"/>
        <v>-1.125</v>
      </c>
      <c r="Q62" s="17"/>
      <c r="R62" s="11">
        <f t="shared" si="7"/>
        <v>0</v>
      </c>
      <c r="S62" s="17">
        <v>0.5</v>
      </c>
      <c r="T62" s="11">
        <f t="shared" si="8"/>
        <v>-3.5714285714285712E-2</v>
      </c>
      <c r="U62" s="15">
        <f t="shared" si="9"/>
        <v>7.8880142115193852</v>
      </c>
      <c r="V62" s="16">
        <f t="shared" si="10"/>
        <v>-8.5731629314217894</v>
      </c>
      <c r="W62" s="48">
        <f t="shared" si="11"/>
        <v>-4.1622097493568821</v>
      </c>
      <c r="X62" s="48">
        <v>-4</v>
      </c>
      <c r="Y62" s="49" t="s">
        <v>149</v>
      </c>
    </row>
    <row r="63" spans="1:25" x14ac:dyDescent="0.25">
      <c r="A63" s="42" t="s">
        <v>31</v>
      </c>
      <c r="B63" s="10">
        <v>33630</v>
      </c>
      <c r="C63" s="17">
        <v>62</v>
      </c>
      <c r="D63" s="11">
        <f t="shared" si="0"/>
        <v>3.0922693266832915</v>
      </c>
      <c r="E63" s="17">
        <v>86</v>
      </c>
      <c r="F63" s="11">
        <f t="shared" si="1"/>
        <v>3.740756850804698</v>
      </c>
      <c r="G63" s="17">
        <v>8</v>
      </c>
      <c r="H63" s="11">
        <f t="shared" si="2"/>
        <v>0.65843621399176955</v>
      </c>
      <c r="I63" s="17">
        <v>4.3</v>
      </c>
      <c r="J63" s="11">
        <f t="shared" si="3"/>
        <v>0.10997442455242966</v>
      </c>
      <c r="K63" s="17">
        <v>130</v>
      </c>
      <c r="L63" s="47">
        <f t="shared" si="4"/>
        <v>-2.5991478203867584</v>
      </c>
      <c r="M63" s="17">
        <v>140</v>
      </c>
      <c r="N63" s="47">
        <f t="shared" si="5"/>
        <v>-3.949224259520451</v>
      </c>
      <c r="O63" s="17">
        <v>49</v>
      </c>
      <c r="P63" s="11">
        <f t="shared" si="6"/>
        <v>-1.0208333333333333</v>
      </c>
      <c r="Q63" s="17"/>
      <c r="R63" s="11">
        <f t="shared" si="7"/>
        <v>0</v>
      </c>
      <c r="S63" s="17">
        <v>0.3</v>
      </c>
      <c r="T63" s="11">
        <f t="shared" si="8"/>
        <v>-2.1428571428571429E-2</v>
      </c>
      <c r="U63" s="15">
        <f t="shared" si="9"/>
        <v>7.6014368160321881</v>
      </c>
      <c r="V63" s="16">
        <f t="shared" si="10"/>
        <v>-7.5906339846691138</v>
      </c>
      <c r="W63" s="48">
        <f t="shared" si="11"/>
        <v>7.1108353198141211E-2</v>
      </c>
      <c r="X63" s="48">
        <v>0</v>
      </c>
      <c r="Y63" s="49" t="s">
        <v>149</v>
      </c>
    </row>
    <row r="64" spans="1:25" x14ac:dyDescent="0.25">
      <c r="A64" s="42" t="s">
        <v>31</v>
      </c>
      <c r="B64" s="10">
        <v>33693</v>
      </c>
      <c r="C64" s="17">
        <v>54</v>
      </c>
      <c r="D64" s="11">
        <f t="shared" si="0"/>
        <v>2.6932668329177059</v>
      </c>
      <c r="E64" s="17">
        <v>86</v>
      </c>
      <c r="F64" s="11">
        <f t="shared" si="1"/>
        <v>3.740756850804698</v>
      </c>
      <c r="G64" s="17">
        <v>8</v>
      </c>
      <c r="H64" s="11">
        <f t="shared" si="2"/>
        <v>0.65843621399176955</v>
      </c>
      <c r="I64" s="17">
        <v>4.3</v>
      </c>
      <c r="J64" s="11">
        <f t="shared" si="3"/>
        <v>0.10997442455242966</v>
      </c>
      <c r="K64" s="17">
        <v>135</v>
      </c>
      <c r="L64" s="47">
        <f t="shared" si="4"/>
        <v>-2.6991150442477871</v>
      </c>
      <c r="M64" s="17">
        <v>150</v>
      </c>
      <c r="N64" s="47">
        <f t="shared" si="5"/>
        <v>-4.2313117066290546</v>
      </c>
      <c r="O64" s="17">
        <v>48</v>
      </c>
      <c r="P64" s="11">
        <f t="shared" si="6"/>
        <v>-1</v>
      </c>
      <c r="Q64" s="17"/>
      <c r="R64" s="11">
        <f t="shared" si="7"/>
        <v>0</v>
      </c>
      <c r="S64" s="17">
        <v>0.2</v>
      </c>
      <c r="T64" s="11">
        <f t="shared" si="8"/>
        <v>-1.4285714285714287E-2</v>
      </c>
      <c r="U64" s="15">
        <f t="shared" si="9"/>
        <v>7.202434322266603</v>
      </c>
      <c r="V64" s="16">
        <f t="shared" si="10"/>
        <v>-7.9447124651625565</v>
      </c>
      <c r="W64" s="48">
        <f t="shared" si="11"/>
        <v>-4.9004486013958823</v>
      </c>
      <c r="X64" s="48">
        <v>-5</v>
      </c>
      <c r="Y64" s="49" t="s">
        <v>149</v>
      </c>
    </row>
    <row r="65" spans="1:25" x14ac:dyDescent="0.25">
      <c r="A65" s="43" t="s">
        <v>31</v>
      </c>
      <c r="B65" s="18">
        <v>33784</v>
      </c>
      <c r="C65" s="19">
        <v>64</v>
      </c>
      <c r="D65" s="20">
        <f t="shared" si="0"/>
        <v>3.192019950124688</v>
      </c>
      <c r="E65" s="19">
        <v>86</v>
      </c>
      <c r="F65" s="20">
        <f t="shared" si="1"/>
        <v>3.740756850804698</v>
      </c>
      <c r="G65" s="19">
        <v>9</v>
      </c>
      <c r="H65" s="20">
        <f t="shared" si="2"/>
        <v>0.7407407407407407</v>
      </c>
      <c r="I65" s="19">
        <v>5</v>
      </c>
      <c r="J65" s="20">
        <f t="shared" si="3"/>
        <v>0.12787723785166241</v>
      </c>
      <c r="K65" s="19">
        <v>180</v>
      </c>
      <c r="L65" s="50">
        <f t="shared" si="4"/>
        <v>-3.5988200589970498</v>
      </c>
      <c r="M65" s="19">
        <v>150</v>
      </c>
      <c r="N65" s="50">
        <f t="shared" si="5"/>
        <v>-4.2313117066290546</v>
      </c>
      <c r="O65" s="19">
        <v>46</v>
      </c>
      <c r="P65" s="20">
        <f t="shared" si="6"/>
        <v>-0.95833333333333337</v>
      </c>
      <c r="Q65" s="19"/>
      <c r="R65" s="20">
        <f t="shared" si="7"/>
        <v>0</v>
      </c>
      <c r="S65" s="19">
        <v>0.2</v>
      </c>
      <c r="T65" s="20">
        <f t="shared" si="8"/>
        <v>-1.4285714285714287E-2</v>
      </c>
      <c r="U65" s="22">
        <f t="shared" si="9"/>
        <v>7.8013947795217886</v>
      </c>
      <c r="V65" s="23">
        <f t="shared" si="10"/>
        <v>-8.8027508132451526</v>
      </c>
      <c r="W65" s="51">
        <f t="shared" si="11"/>
        <v>-6.0307591747423155</v>
      </c>
      <c r="X65" s="51">
        <v>-6</v>
      </c>
      <c r="Y65" s="52" t="s">
        <v>150</v>
      </c>
    </row>
    <row r="66" spans="1:25" x14ac:dyDescent="0.25">
      <c r="A66" s="42" t="s">
        <v>31</v>
      </c>
      <c r="B66" s="10">
        <v>33847</v>
      </c>
      <c r="C66" s="17">
        <v>67</v>
      </c>
      <c r="D66" s="11">
        <f t="shared" ref="D66:D129" si="12">(C66/20.05)</f>
        <v>3.3416458852867827</v>
      </c>
      <c r="E66" s="17">
        <v>94</v>
      </c>
      <c r="F66" s="11">
        <f t="shared" ref="F66:F129" si="13">E66/22.99</f>
        <v>4.0887342322749021</v>
      </c>
      <c r="G66" s="17">
        <v>10</v>
      </c>
      <c r="H66" s="11">
        <f t="shared" ref="H66:H129" si="14">(G66/12.15)</f>
        <v>0.82304526748971196</v>
      </c>
      <c r="I66" s="17">
        <v>5</v>
      </c>
      <c r="J66" s="11">
        <f t="shared" ref="J66:J129" si="15">I66/39.1</f>
        <v>0.12787723785166241</v>
      </c>
      <c r="K66" s="17">
        <v>130</v>
      </c>
      <c r="L66" s="47">
        <f t="shared" ref="L66:L129" si="16">(K66*1.22)/-61.02</f>
        <v>-2.5991478203867584</v>
      </c>
      <c r="M66" s="17">
        <v>180</v>
      </c>
      <c r="N66" s="47">
        <f t="shared" ref="N66:N129" si="17">(M66/35.45)*-1</f>
        <v>-5.0775740479548652</v>
      </c>
      <c r="O66" s="17">
        <v>46</v>
      </c>
      <c r="P66" s="11">
        <f t="shared" ref="P66:P129" si="18">(O66/-48)</f>
        <v>-0.95833333333333337</v>
      </c>
      <c r="Q66" s="17"/>
      <c r="R66" s="11">
        <f t="shared" ref="R66:R129" si="19">Q66/-14</f>
        <v>0</v>
      </c>
      <c r="S66" s="17">
        <v>0.1</v>
      </c>
      <c r="T66" s="11">
        <f t="shared" ref="T66:T129" si="20">S66/-14</f>
        <v>-7.1428571428571435E-3</v>
      </c>
      <c r="U66" s="15">
        <f t="shared" ref="U66:U129" si="21">D66+F66+H66+J66</f>
        <v>8.3813026229030587</v>
      </c>
      <c r="V66" s="16">
        <f t="shared" ref="V66:V129" si="22">L66+N66+P66+R66+T66</f>
        <v>-8.6421980588178151</v>
      </c>
      <c r="W66" s="48">
        <f t="shared" ref="W66:W129" si="23">((U66+V66)/(U66-V66))*100</f>
        <v>-1.5325604339117807</v>
      </c>
      <c r="X66" s="48">
        <v>-2</v>
      </c>
      <c r="Y66" s="49" t="s">
        <v>149</v>
      </c>
    </row>
    <row r="67" spans="1:25" x14ac:dyDescent="0.25">
      <c r="A67" s="43" t="s">
        <v>31</v>
      </c>
      <c r="B67" s="18">
        <v>34121</v>
      </c>
      <c r="C67" s="19">
        <v>61</v>
      </c>
      <c r="D67" s="20">
        <f t="shared" si="12"/>
        <v>3.0423940149625932</v>
      </c>
      <c r="E67" s="19">
        <v>86</v>
      </c>
      <c r="F67" s="20">
        <f t="shared" si="13"/>
        <v>3.740756850804698</v>
      </c>
      <c r="G67" s="19">
        <v>9</v>
      </c>
      <c r="H67" s="20">
        <f t="shared" si="14"/>
        <v>0.7407407407407407</v>
      </c>
      <c r="I67" s="19">
        <v>5</v>
      </c>
      <c r="J67" s="20">
        <f t="shared" si="15"/>
        <v>0.12787723785166241</v>
      </c>
      <c r="K67" s="19">
        <v>150</v>
      </c>
      <c r="L67" s="50">
        <f t="shared" si="16"/>
        <v>-2.9990167158308751</v>
      </c>
      <c r="M67" s="19">
        <v>160</v>
      </c>
      <c r="N67" s="50">
        <f t="shared" si="17"/>
        <v>-4.5133991537376579</v>
      </c>
      <c r="O67" s="19">
        <v>58</v>
      </c>
      <c r="P67" s="20">
        <f t="shared" si="18"/>
        <v>-1.2083333333333333</v>
      </c>
      <c r="Q67" s="19"/>
      <c r="R67" s="20">
        <f t="shared" si="19"/>
        <v>0</v>
      </c>
      <c r="S67" s="19">
        <v>0.3</v>
      </c>
      <c r="T67" s="20">
        <f t="shared" si="20"/>
        <v>-2.1428571428571429E-2</v>
      </c>
      <c r="U67" s="22">
        <f t="shared" si="21"/>
        <v>7.6517688443596947</v>
      </c>
      <c r="V67" s="23">
        <f t="shared" si="22"/>
        <v>-8.7421777743304396</v>
      </c>
      <c r="W67" s="51">
        <f t="shared" si="23"/>
        <v>-6.6512899872908582</v>
      </c>
      <c r="X67" s="51">
        <v>-7</v>
      </c>
      <c r="Y67" s="52" t="s">
        <v>150</v>
      </c>
    </row>
    <row r="68" spans="1:25" x14ac:dyDescent="0.25">
      <c r="A68" s="43" t="s">
        <v>31</v>
      </c>
      <c r="B68" s="18">
        <v>34211</v>
      </c>
      <c r="C68" s="19">
        <v>65</v>
      </c>
      <c r="D68" s="20">
        <f t="shared" si="12"/>
        <v>3.2418952618453862</v>
      </c>
      <c r="E68" s="19">
        <v>84</v>
      </c>
      <c r="F68" s="20">
        <f t="shared" si="13"/>
        <v>3.6537625054371468</v>
      </c>
      <c r="G68" s="19">
        <f>1/2</f>
        <v>0.5</v>
      </c>
      <c r="H68" s="20">
        <f t="shared" si="14"/>
        <v>4.1152263374485597E-2</v>
      </c>
      <c r="I68" s="19">
        <v>5</v>
      </c>
      <c r="J68" s="20">
        <f t="shared" si="15"/>
        <v>0.12787723785166241</v>
      </c>
      <c r="K68" s="19">
        <v>140</v>
      </c>
      <c r="L68" s="50">
        <f t="shared" si="16"/>
        <v>-2.7990822681088163</v>
      </c>
      <c r="M68" s="19">
        <v>145</v>
      </c>
      <c r="N68" s="50">
        <f t="shared" si="17"/>
        <v>-4.090267983074753</v>
      </c>
      <c r="O68" s="19">
        <v>51</v>
      </c>
      <c r="P68" s="20">
        <f t="shared" si="18"/>
        <v>-1.0625</v>
      </c>
      <c r="Q68" s="19"/>
      <c r="R68" s="20">
        <f t="shared" si="19"/>
        <v>0</v>
      </c>
      <c r="S68" s="19">
        <v>0.2</v>
      </c>
      <c r="T68" s="20">
        <f t="shared" si="20"/>
        <v>-1.4285714285714287E-2</v>
      </c>
      <c r="U68" s="22">
        <f t="shared" si="21"/>
        <v>7.0646872685086803</v>
      </c>
      <c r="V68" s="23">
        <f t="shared" si="22"/>
        <v>-7.9661359654692836</v>
      </c>
      <c r="W68" s="51">
        <f t="shared" si="23"/>
        <v>-5.9973341641250313</v>
      </c>
      <c r="X68" s="51">
        <v>-6</v>
      </c>
      <c r="Y68" s="52" t="s">
        <v>150</v>
      </c>
    </row>
    <row r="69" spans="1:25" x14ac:dyDescent="0.25">
      <c r="A69" s="42" t="s">
        <v>31</v>
      </c>
      <c r="B69" s="10">
        <v>34302</v>
      </c>
      <c r="C69" s="17">
        <v>66</v>
      </c>
      <c r="D69" s="11">
        <f t="shared" si="12"/>
        <v>3.2917705735660845</v>
      </c>
      <c r="E69" s="17">
        <v>79</v>
      </c>
      <c r="F69" s="11">
        <f t="shared" si="13"/>
        <v>3.4362766420182691</v>
      </c>
      <c r="G69" s="17">
        <v>10</v>
      </c>
      <c r="H69" s="11">
        <f t="shared" si="14"/>
        <v>0.82304526748971196</v>
      </c>
      <c r="I69" s="17">
        <v>4.5999999999999996</v>
      </c>
      <c r="J69" s="11">
        <f t="shared" si="15"/>
        <v>0.1176470588235294</v>
      </c>
      <c r="K69" s="17">
        <v>140</v>
      </c>
      <c r="L69" s="47">
        <f t="shared" si="16"/>
        <v>-2.7990822681088163</v>
      </c>
      <c r="M69" s="17">
        <v>150</v>
      </c>
      <c r="N69" s="47">
        <f t="shared" si="17"/>
        <v>-4.2313117066290546</v>
      </c>
      <c r="O69" s="17">
        <v>51</v>
      </c>
      <c r="P69" s="11">
        <f t="shared" si="18"/>
        <v>-1.0625</v>
      </c>
      <c r="Q69" s="17"/>
      <c r="R69" s="11">
        <f t="shared" si="19"/>
        <v>0</v>
      </c>
      <c r="S69" s="17">
        <v>0.2</v>
      </c>
      <c r="T69" s="11">
        <f t="shared" si="20"/>
        <v>-1.4285714285714287E-2</v>
      </c>
      <c r="U69" s="15">
        <f t="shared" si="21"/>
        <v>7.6687395418975948</v>
      </c>
      <c r="V69" s="16">
        <f t="shared" si="22"/>
        <v>-8.1071796890235852</v>
      </c>
      <c r="W69" s="48">
        <f t="shared" si="23"/>
        <v>-2.7791733762596684</v>
      </c>
      <c r="X69" s="48">
        <v>-3</v>
      </c>
      <c r="Y69" s="49" t="s">
        <v>149</v>
      </c>
    </row>
    <row r="70" spans="1:25" x14ac:dyDescent="0.25">
      <c r="A70" s="42" t="s">
        <v>31</v>
      </c>
      <c r="B70" s="10">
        <v>34484</v>
      </c>
      <c r="C70" s="17">
        <v>74</v>
      </c>
      <c r="D70" s="11">
        <f t="shared" si="12"/>
        <v>3.6907730673316705</v>
      </c>
      <c r="E70" s="17">
        <v>85</v>
      </c>
      <c r="F70" s="11">
        <f t="shared" si="13"/>
        <v>3.6972596781209224</v>
      </c>
      <c r="G70" s="17">
        <v>10</v>
      </c>
      <c r="H70" s="11">
        <f t="shared" si="14"/>
        <v>0.82304526748971196</v>
      </c>
      <c r="I70" s="17">
        <v>4.2</v>
      </c>
      <c r="J70" s="11">
        <f t="shared" si="15"/>
        <v>0.10741687979539642</v>
      </c>
      <c r="K70" s="17">
        <v>165</v>
      </c>
      <c r="L70" s="47">
        <f t="shared" si="16"/>
        <v>-3.2989183874139623</v>
      </c>
      <c r="M70" s="17">
        <v>140</v>
      </c>
      <c r="N70" s="47">
        <f t="shared" si="17"/>
        <v>-3.949224259520451</v>
      </c>
      <c r="O70" s="17">
        <v>51</v>
      </c>
      <c r="P70" s="11">
        <f t="shared" si="18"/>
        <v>-1.0625</v>
      </c>
      <c r="Q70" s="17"/>
      <c r="R70" s="11">
        <f t="shared" si="19"/>
        <v>0</v>
      </c>
      <c r="S70" s="17">
        <v>0.2</v>
      </c>
      <c r="T70" s="11">
        <f t="shared" si="20"/>
        <v>-1.4285714285714287E-2</v>
      </c>
      <c r="U70" s="15">
        <f t="shared" si="21"/>
        <v>8.3184948927377018</v>
      </c>
      <c r="V70" s="16">
        <f t="shared" si="22"/>
        <v>-8.3249283612201275</v>
      </c>
      <c r="W70" s="48">
        <f t="shared" si="23"/>
        <v>-3.8654718949695431E-2</v>
      </c>
      <c r="X70" s="48">
        <v>0</v>
      </c>
      <c r="Y70" s="49" t="s">
        <v>149</v>
      </c>
    </row>
    <row r="71" spans="1:25" x14ac:dyDescent="0.25">
      <c r="A71" s="42" t="s">
        <v>31</v>
      </c>
      <c r="B71" s="10">
        <v>34575</v>
      </c>
      <c r="C71" s="17">
        <v>76</v>
      </c>
      <c r="D71" s="11">
        <f t="shared" si="12"/>
        <v>3.7905236907730671</v>
      </c>
      <c r="E71" s="17">
        <v>89</v>
      </c>
      <c r="F71" s="11">
        <f t="shared" si="13"/>
        <v>3.8712483688560244</v>
      </c>
      <c r="G71" s="17">
        <v>10</v>
      </c>
      <c r="H71" s="11">
        <f t="shared" si="14"/>
        <v>0.82304526748971196</v>
      </c>
      <c r="I71" s="17">
        <v>4.2</v>
      </c>
      <c r="J71" s="11">
        <f t="shared" si="15"/>
        <v>0.10741687979539642</v>
      </c>
      <c r="K71" s="17">
        <v>180</v>
      </c>
      <c r="L71" s="47">
        <f t="shared" si="16"/>
        <v>-3.5988200589970498</v>
      </c>
      <c r="M71" s="17">
        <v>130</v>
      </c>
      <c r="N71" s="47">
        <f t="shared" si="17"/>
        <v>-3.6671368124118473</v>
      </c>
      <c r="O71" s="17">
        <v>58</v>
      </c>
      <c r="P71" s="11">
        <f t="shared" si="18"/>
        <v>-1.2083333333333333</v>
      </c>
      <c r="Q71" s="17"/>
      <c r="R71" s="11">
        <f t="shared" si="19"/>
        <v>0</v>
      </c>
      <c r="S71" s="17">
        <v>0.2</v>
      </c>
      <c r="T71" s="11">
        <f t="shared" si="20"/>
        <v>-1.4285714285714287E-2</v>
      </c>
      <c r="U71" s="15">
        <f t="shared" si="21"/>
        <v>8.5922342069142008</v>
      </c>
      <c r="V71" s="16">
        <f t="shared" si="22"/>
        <v>-8.4885759190279444</v>
      </c>
      <c r="W71" s="48">
        <f t="shared" si="23"/>
        <v>0.60686985641753233</v>
      </c>
      <c r="X71" s="48">
        <v>1</v>
      </c>
      <c r="Y71" s="49" t="s">
        <v>149</v>
      </c>
    </row>
    <row r="72" spans="1:25" x14ac:dyDescent="0.25">
      <c r="A72" s="42" t="s">
        <v>31</v>
      </c>
      <c r="B72" s="10">
        <v>34638</v>
      </c>
      <c r="C72" s="17">
        <v>79</v>
      </c>
      <c r="D72" s="11">
        <f t="shared" si="12"/>
        <v>3.9401496259351618</v>
      </c>
      <c r="E72" s="17">
        <v>74</v>
      </c>
      <c r="F72" s="11">
        <f t="shared" si="13"/>
        <v>3.2187907785993914</v>
      </c>
      <c r="G72" s="17">
        <v>10</v>
      </c>
      <c r="H72" s="11">
        <f t="shared" si="14"/>
        <v>0.82304526748971196</v>
      </c>
      <c r="I72" s="17">
        <v>4.3</v>
      </c>
      <c r="J72" s="11">
        <f t="shared" si="15"/>
        <v>0.10997442455242966</v>
      </c>
      <c r="K72" s="17">
        <v>180</v>
      </c>
      <c r="L72" s="47">
        <f t="shared" si="16"/>
        <v>-3.5988200589970498</v>
      </c>
      <c r="M72" s="17">
        <v>130</v>
      </c>
      <c r="N72" s="47">
        <f t="shared" si="17"/>
        <v>-3.6671368124118473</v>
      </c>
      <c r="O72" s="17">
        <v>52</v>
      </c>
      <c r="P72" s="11">
        <f t="shared" si="18"/>
        <v>-1.0833333333333333</v>
      </c>
      <c r="Q72" s="17"/>
      <c r="R72" s="11">
        <f t="shared" si="19"/>
        <v>0</v>
      </c>
      <c r="S72" s="17">
        <v>0.3</v>
      </c>
      <c r="T72" s="11">
        <f t="shared" si="20"/>
        <v>-2.1428571428571429E-2</v>
      </c>
      <c r="U72" s="15">
        <f t="shared" si="21"/>
        <v>8.0919600965766936</v>
      </c>
      <c r="V72" s="16">
        <f t="shared" si="22"/>
        <v>-8.3707187761708024</v>
      </c>
      <c r="W72" s="48">
        <f t="shared" si="23"/>
        <v>-1.6932765423467568</v>
      </c>
      <c r="X72" s="48">
        <v>-2</v>
      </c>
      <c r="Y72" s="49" t="s">
        <v>149</v>
      </c>
    </row>
    <row r="73" spans="1:25" x14ac:dyDescent="0.25">
      <c r="A73" s="42" t="s">
        <v>31</v>
      </c>
      <c r="B73" s="10">
        <v>34729</v>
      </c>
      <c r="C73" s="17">
        <v>75</v>
      </c>
      <c r="D73" s="11">
        <f t="shared" si="12"/>
        <v>3.7406483790523688</v>
      </c>
      <c r="E73" s="17">
        <v>69</v>
      </c>
      <c r="F73" s="11">
        <f t="shared" si="13"/>
        <v>3.0013049151805133</v>
      </c>
      <c r="G73" s="17">
        <v>9</v>
      </c>
      <c r="H73" s="11">
        <f t="shared" si="14"/>
        <v>0.7407407407407407</v>
      </c>
      <c r="I73" s="17">
        <v>3.6</v>
      </c>
      <c r="J73" s="11">
        <f t="shared" si="15"/>
        <v>9.2071611253196933E-2</v>
      </c>
      <c r="K73" s="17">
        <v>180</v>
      </c>
      <c r="L73" s="47">
        <f t="shared" si="16"/>
        <v>-3.5988200589970498</v>
      </c>
      <c r="M73" s="17">
        <v>130</v>
      </c>
      <c r="N73" s="47">
        <f t="shared" si="17"/>
        <v>-3.6671368124118473</v>
      </c>
      <c r="O73" s="17">
        <v>49</v>
      </c>
      <c r="P73" s="11">
        <f t="shared" si="18"/>
        <v>-1.0208333333333333</v>
      </c>
      <c r="Q73" s="17"/>
      <c r="R73" s="11">
        <f t="shared" si="19"/>
        <v>0</v>
      </c>
      <c r="S73" s="17">
        <v>0.2</v>
      </c>
      <c r="T73" s="11">
        <f t="shared" si="20"/>
        <v>-1.4285714285714287E-2</v>
      </c>
      <c r="U73" s="15">
        <f t="shared" si="21"/>
        <v>7.5747656462268198</v>
      </c>
      <c r="V73" s="16">
        <f t="shared" si="22"/>
        <v>-8.3010759190279444</v>
      </c>
      <c r="W73" s="48">
        <f t="shared" si="23"/>
        <v>-4.574940294130287</v>
      </c>
      <c r="X73" s="48">
        <v>-5</v>
      </c>
      <c r="Y73" s="49" t="s">
        <v>149</v>
      </c>
    </row>
    <row r="74" spans="1:25" x14ac:dyDescent="0.25">
      <c r="A74" s="42" t="s">
        <v>31</v>
      </c>
      <c r="B74" s="10">
        <v>34848</v>
      </c>
      <c r="C74" s="17">
        <v>44</v>
      </c>
      <c r="D74" s="11">
        <f t="shared" si="12"/>
        <v>2.1945137157107233</v>
      </c>
      <c r="E74" s="17">
        <v>96</v>
      </c>
      <c r="F74" s="11">
        <f t="shared" si="13"/>
        <v>4.1757285776424533</v>
      </c>
      <c r="G74" s="17">
        <v>10</v>
      </c>
      <c r="H74" s="11">
        <f t="shared" si="14"/>
        <v>0.82304526748971196</v>
      </c>
      <c r="I74" s="17">
        <v>2.1</v>
      </c>
      <c r="J74" s="11">
        <f t="shared" si="15"/>
        <v>5.3708439897698211E-2</v>
      </c>
      <c r="K74" s="17">
        <v>130</v>
      </c>
      <c r="L74" s="47">
        <f t="shared" si="16"/>
        <v>-2.5991478203867584</v>
      </c>
      <c r="M74" s="17">
        <v>130</v>
      </c>
      <c r="N74" s="47">
        <f t="shared" si="17"/>
        <v>-3.6671368124118473</v>
      </c>
      <c r="O74" s="17">
        <v>82</v>
      </c>
      <c r="P74" s="11">
        <f t="shared" si="18"/>
        <v>-1.7083333333333333</v>
      </c>
      <c r="Q74" s="17"/>
      <c r="R74" s="11">
        <f t="shared" si="19"/>
        <v>0</v>
      </c>
      <c r="S74" s="17">
        <v>0.1</v>
      </c>
      <c r="T74" s="11">
        <f t="shared" si="20"/>
        <v>-7.1428571428571435E-3</v>
      </c>
      <c r="U74" s="15">
        <f t="shared" si="21"/>
        <v>7.2469960007405865</v>
      </c>
      <c r="V74" s="16">
        <f t="shared" si="22"/>
        <v>-7.9817608232747954</v>
      </c>
      <c r="W74" s="48">
        <f t="shared" si="23"/>
        <v>-4.8248509778257311</v>
      </c>
      <c r="X74" s="48">
        <v>-5</v>
      </c>
      <c r="Y74" s="49" t="s">
        <v>149</v>
      </c>
    </row>
    <row r="75" spans="1:25" x14ac:dyDescent="0.25">
      <c r="A75" s="42" t="s">
        <v>31</v>
      </c>
      <c r="B75" s="10">
        <v>34918</v>
      </c>
      <c r="C75" s="17">
        <v>76</v>
      </c>
      <c r="D75" s="11">
        <f t="shared" si="12"/>
        <v>3.7905236907730671</v>
      </c>
      <c r="E75" s="17">
        <v>81</v>
      </c>
      <c r="F75" s="11">
        <f t="shared" si="13"/>
        <v>3.5232709873858203</v>
      </c>
      <c r="G75" s="17">
        <v>8</v>
      </c>
      <c r="H75" s="11">
        <f t="shared" si="14"/>
        <v>0.65843621399176955</v>
      </c>
      <c r="I75" s="17">
        <v>3.2</v>
      </c>
      <c r="J75" s="11">
        <f t="shared" si="15"/>
        <v>8.1841432225063945E-2</v>
      </c>
      <c r="K75" s="17">
        <v>155</v>
      </c>
      <c r="L75" s="47">
        <f t="shared" si="16"/>
        <v>-3.0989839396919039</v>
      </c>
      <c r="M75" s="17">
        <v>130</v>
      </c>
      <c r="N75" s="47">
        <f t="shared" si="17"/>
        <v>-3.6671368124118473</v>
      </c>
      <c r="O75" s="17">
        <v>54</v>
      </c>
      <c r="P75" s="11">
        <f t="shared" si="18"/>
        <v>-1.125</v>
      </c>
      <c r="Q75" s="17"/>
      <c r="R75" s="11">
        <f t="shared" si="19"/>
        <v>0</v>
      </c>
      <c r="S75" s="17">
        <v>0.3</v>
      </c>
      <c r="T75" s="11">
        <f t="shared" si="20"/>
        <v>-2.1428571428571429E-2</v>
      </c>
      <c r="U75" s="15">
        <f t="shared" si="21"/>
        <v>8.0540723243757206</v>
      </c>
      <c r="V75" s="16">
        <f t="shared" si="22"/>
        <v>-7.9125493235323221</v>
      </c>
      <c r="W75" s="48">
        <f t="shared" si="23"/>
        <v>0.88636784890522513</v>
      </c>
      <c r="X75" s="48">
        <v>1</v>
      </c>
      <c r="Y75" s="49" t="s">
        <v>149</v>
      </c>
    </row>
    <row r="76" spans="1:25" x14ac:dyDescent="0.25">
      <c r="A76" s="42" t="s">
        <v>31</v>
      </c>
      <c r="B76" s="10">
        <v>35002</v>
      </c>
      <c r="C76" s="17">
        <v>75</v>
      </c>
      <c r="D76" s="11">
        <f t="shared" si="12"/>
        <v>3.7406483790523688</v>
      </c>
      <c r="E76" s="17">
        <v>84</v>
      </c>
      <c r="F76" s="11">
        <f t="shared" si="13"/>
        <v>3.6537625054371468</v>
      </c>
      <c r="G76" s="17">
        <v>9</v>
      </c>
      <c r="H76" s="11">
        <f t="shared" si="14"/>
        <v>0.7407407407407407</v>
      </c>
      <c r="I76" s="17">
        <v>2.9</v>
      </c>
      <c r="J76" s="11">
        <f t="shared" si="15"/>
        <v>7.4168797953964194E-2</v>
      </c>
      <c r="K76" s="17">
        <v>165</v>
      </c>
      <c r="L76" s="47">
        <f t="shared" si="16"/>
        <v>-3.2989183874139623</v>
      </c>
      <c r="M76" s="17">
        <v>140</v>
      </c>
      <c r="N76" s="47">
        <f t="shared" si="17"/>
        <v>-3.949224259520451</v>
      </c>
      <c r="O76" s="17">
        <v>56</v>
      </c>
      <c r="P76" s="11">
        <f t="shared" si="18"/>
        <v>-1.1666666666666667</v>
      </c>
      <c r="Q76" s="17"/>
      <c r="R76" s="11">
        <f t="shared" si="19"/>
        <v>0</v>
      </c>
      <c r="S76" s="17">
        <v>0.4</v>
      </c>
      <c r="T76" s="11">
        <f t="shared" si="20"/>
        <v>-2.8571428571428574E-2</v>
      </c>
      <c r="U76" s="15">
        <f t="shared" si="21"/>
        <v>8.2093204231842201</v>
      </c>
      <c r="V76" s="16">
        <f t="shared" si="22"/>
        <v>-8.4433807421725078</v>
      </c>
      <c r="W76" s="48">
        <f t="shared" si="23"/>
        <v>-1.4055396578857289</v>
      </c>
      <c r="X76" s="48">
        <v>-1</v>
      </c>
      <c r="Y76" s="49" t="s">
        <v>149</v>
      </c>
    </row>
    <row r="77" spans="1:25" x14ac:dyDescent="0.25">
      <c r="A77" s="42" t="s">
        <v>31</v>
      </c>
      <c r="B77" s="10">
        <v>35093</v>
      </c>
      <c r="C77" s="17">
        <v>77</v>
      </c>
      <c r="D77" s="11">
        <f t="shared" si="12"/>
        <v>3.8403990024937653</v>
      </c>
      <c r="E77" s="17">
        <v>78</v>
      </c>
      <c r="F77" s="11">
        <f t="shared" si="13"/>
        <v>3.3927794693344935</v>
      </c>
      <c r="G77" s="17">
        <v>9</v>
      </c>
      <c r="H77" s="11">
        <f t="shared" si="14"/>
        <v>0.7407407407407407</v>
      </c>
      <c r="I77" s="17">
        <v>3.6</v>
      </c>
      <c r="J77" s="11">
        <f t="shared" si="15"/>
        <v>9.2071611253196933E-2</v>
      </c>
      <c r="K77" s="17">
        <v>168</v>
      </c>
      <c r="L77" s="47">
        <f t="shared" si="16"/>
        <v>-3.3588987217305801</v>
      </c>
      <c r="M77" s="17">
        <v>130</v>
      </c>
      <c r="N77" s="47">
        <f t="shared" si="17"/>
        <v>-3.6671368124118473</v>
      </c>
      <c r="O77" s="17">
        <v>55</v>
      </c>
      <c r="P77" s="11">
        <f t="shared" si="18"/>
        <v>-1.1458333333333333</v>
      </c>
      <c r="Q77" s="17"/>
      <c r="R77" s="11">
        <f t="shared" si="19"/>
        <v>0</v>
      </c>
      <c r="S77" s="17">
        <v>0.4</v>
      </c>
      <c r="T77" s="11">
        <f t="shared" si="20"/>
        <v>-2.8571428571428574E-2</v>
      </c>
      <c r="U77" s="15">
        <f t="shared" si="21"/>
        <v>8.0659908238221956</v>
      </c>
      <c r="V77" s="16">
        <f t="shared" si="22"/>
        <v>-8.2004402960471889</v>
      </c>
      <c r="W77" s="48">
        <f t="shared" si="23"/>
        <v>-0.8265456093854775</v>
      </c>
      <c r="X77" s="48">
        <v>-1</v>
      </c>
      <c r="Y77" s="49" t="s">
        <v>149</v>
      </c>
    </row>
    <row r="78" spans="1:25" x14ac:dyDescent="0.25">
      <c r="A78" s="42" t="s">
        <v>31</v>
      </c>
      <c r="B78" s="10">
        <v>35184</v>
      </c>
      <c r="C78" s="17">
        <v>79</v>
      </c>
      <c r="D78" s="11">
        <f t="shared" si="12"/>
        <v>3.9401496259351618</v>
      </c>
      <c r="E78" s="17">
        <v>88</v>
      </c>
      <c r="F78" s="11">
        <f t="shared" si="13"/>
        <v>3.8277511961722492</v>
      </c>
      <c r="G78" s="17">
        <v>9</v>
      </c>
      <c r="H78" s="11">
        <f t="shared" si="14"/>
        <v>0.7407407407407407</v>
      </c>
      <c r="I78" s="17">
        <v>7.9</v>
      </c>
      <c r="J78" s="11">
        <f t="shared" si="15"/>
        <v>0.20204603580562661</v>
      </c>
      <c r="K78" s="17">
        <v>175</v>
      </c>
      <c r="L78" s="47">
        <f t="shared" si="16"/>
        <v>-3.4988528351360206</v>
      </c>
      <c r="M78" s="17">
        <v>125</v>
      </c>
      <c r="N78" s="47">
        <f t="shared" si="17"/>
        <v>-3.5260930888575457</v>
      </c>
      <c r="O78" s="17">
        <v>49</v>
      </c>
      <c r="P78" s="11">
        <f t="shared" si="18"/>
        <v>-1.0208333333333333</v>
      </c>
      <c r="Q78" s="17"/>
      <c r="R78" s="11">
        <f t="shared" si="19"/>
        <v>0</v>
      </c>
      <c r="S78" s="17">
        <v>0.2</v>
      </c>
      <c r="T78" s="11">
        <f t="shared" si="20"/>
        <v>-1.4285714285714287E-2</v>
      </c>
      <c r="U78" s="15">
        <f t="shared" si="21"/>
        <v>8.7106875986537773</v>
      </c>
      <c r="V78" s="16">
        <f t="shared" si="22"/>
        <v>-8.0600649716126149</v>
      </c>
      <c r="W78" s="48">
        <f t="shared" si="23"/>
        <v>3.8795076387608272</v>
      </c>
      <c r="X78" s="48">
        <v>4</v>
      </c>
      <c r="Y78" s="49" t="s">
        <v>149</v>
      </c>
    </row>
    <row r="79" spans="1:25" x14ac:dyDescent="0.25">
      <c r="A79" s="42" t="s">
        <v>31</v>
      </c>
      <c r="B79" s="10">
        <v>35275</v>
      </c>
      <c r="C79" s="17">
        <v>78</v>
      </c>
      <c r="D79" s="11">
        <f t="shared" si="12"/>
        <v>3.8902743142144636</v>
      </c>
      <c r="E79" s="17">
        <v>66</v>
      </c>
      <c r="F79" s="11">
        <f t="shared" si="13"/>
        <v>2.8708133971291869</v>
      </c>
      <c r="G79" s="17">
        <v>9</v>
      </c>
      <c r="H79" s="11">
        <f t="shared" si="14"/>
        <v>0.7407407407407407</v>
      </c>
      <c r="I79" s="17">
        <v>2.5</v>
      </c>
      <c r="J79" s="11">
        <f t="shared" si="15"/>
        <v>6.3938618925831206E-2</v>
      </c>
      <c r="K79" s="17">
        <v>160</v>
      </c>
      <c r="L79" s="47">
        <f t="shared" si="16"/>
        <v>-3.1989511635529331</v>
      </c>
      <c r="M79" s="17">
        <v>100</v>
      </c>
      <c r="N79" s="47">
        <f t="shared" si="17"/>
        <v>-2.8208744710860363</v>
      </c>
      <c r="O79" s="17">
        <v>52</v>
      </c>
      <c r="P79" s="11">
        <f t="shared" si="18"/>
        <v>-1.0833333333333333</v>
      </c>
      <c r="Q79" s="17"/>
      <c r="R79" s="11">
        <f t="shared" si="19"/>
        <v>0</v>
      </c>
      <c r="S79" s="17">
        <v>0.2</v>
      </c>
      <c r="T79" s="11">
        <f t="shared" si="20"/>
        <v>-1.4285714285714287E-2</v>
      </c>
      <c r="U79" s="15">
        <f t="shared" si="21"/>
        <v>7.5657670710102218</v>
      </c>
      <c r="V79" s="16">
        <f t="shared" si="22"/>
        <v>-7.1174446822580171</v>
      </c>
      <c r="W79" s="48">
        <f t="shared" si="23"/>
        <v>3.053299211954875</v>
      </c>
      <c r="X79" s="48">
        <v>3</v>
      </c>
      <c r="Y79" s="49" t="s">
        <v>149</v>
      </c>
    </row>
    <row r="80" spans="1:25" x14ac:dyDescent="0.25">
      <c r="A80" s="42" t="s">
        <v>31</v>
      </c>
      <c r="B80" s="10">
        <v>35436</v>
      </c>
      <c r="C80" s="17">
        <v>91</v>
      </c>
      <c r="D80" s="11">
        <f t="shared" si="12"/>
        <v>4.5386533665835413</v>
      </c>
      <c r="E80" s="17">
        <v>88</v>
      </c>
      <c r="F80" s="11">
        <f t="shared" si="13"/>
        <v>3.8277511961722492</v>
      </c>
      <c r="G80" s="17">
        <v>9</v>
      </c>
      <c r="H80" s="11">
        <f t="shared" si="14"/>
        <v>0.7407407407407407</v>
      </c>
      <c r="I80" s="17">
        <v>1.4</v>
      </c>
      <c r="J80" s="11">
        <f t="shared" si="15"/>
        <v>3.5805626598465472E-2</v>
      </c>
      <c r="K80" s="17">
        <v>195</v>
      </c>
      <c r="L80" s="47">
        <f t="shared" si="16"/>
        <v>-3.8987217305801374</v>
      </c>
      <c r="M80" s="17">
        <v>170</v>
      </c>
      <c r="N80" s="47">
        <f t="shared" si="17"/>
        <v>-4.795486600846262</v>
      </c>
      <c r="O80" s="17">
        <v>45</v>
      </c>
      <c r="P80" s="11">
        <f t="shared" si="18"/>
        <v>-0.9375</v>
      </c>
      <c r="Q80" s="17"/>
      <c r="R80" s="11">
        <f t="shared" si="19"/>
        <v>0</v>
      </c>
      <c r="S80" s="17"/>
      <c r="T80" s="11">
        <f t="shared" si="20"/>
        <v>0</v>
      </c>
      <c r="U80" s="15">
        <f t="shared" si="21"/>
        <v>9.1429509300949956</v>
      </c>
      <c r="V80" s="16">
        <f t="shared" si="22"/>
        <v>-9.6317083314263989</v>
      </c>
      <c r="W80" s="48">
        <f t="shared" si="23"/>
        <v>-2.6032824059454978</v>
      </c>
      <c r="X80" s="48">
        <v>-3</v>
      </c>
      <c r="Y80" s="49" t="s">
        <v>149</v>
      </c>
    </row>
    <row r="81" spans="1:25" x14ac:dyDescent="0.25">
      <c r="A81" s="42" t="s">
        <v>31</v>
      </c>
      <c r="B81" s="10">
        <v>35521</v>
      </c>
      <c r="C81" s="17">
        <v>81</v>
      </c>
      <c r="D81" s="11">
        <f t="shared" si="12"/>
        <v>4.0399002493765588</v>
      </c>
      <c r="E81" s="17">
        <v>64</v>
      </c>
      <c r="F81" s="11">
        <f t="shared" si="13"/>
        <v>2.7838190517616357</v>
      </c>
      <c r="G81" s="17">
        <v>8</v>
      </c>
      <c r="H81" s="11">
        <f t="shared" si="14"/>
        <v>0.65843621399176955</v>
      </c>
      <c r="I81" s="17">
        <v>2.5</v>
      </c>
      <c r="J81" s="11">
        <f t="shared" si="15"/>
        <v>6.3938618925831206E-2</v>
      </c>
      <c r="K81" s="17">
        <v>170</v>
      </c>
      <c r="L81" s="47">
        <f t="shared" si="16"/>
        <v>-3.3988856112749919</v>
      </c>
      <c r="M81" s="17">
        <v>105</v>
      </c>
      <c r="N81" s="47">
        <f t="shared" si="17"/>
        <v>-2.9619181946403383</v>
      </c>
      <c r="O81" s="17">
        <v>44</v>
      </c>
      <c r="P81" s="11">
        <f t="shared" si="18"/>
        <v>-0.91666666666666663</v>
      </c>
      <c r="Q81" s="17"/>
      <c r="R81" s="11">
        <f t="shared" si="19"/>
        <v>0</v>
      </c>
      <c r="S81" s="17">
        <v>0.5</v>
      </c>
      <c r="T81" s="11">
        <f t="shared" si="20"/>
        <v>-3.5714285714285712E-2</v>
      </c>
      <c r="U81" s="15">
        <f t="shared" si="21"/>
        <v>7.5460941340557941</v>
      </c>
      <c r="V81" s="16">
        <f t="shared" si="22"/>
        <v>-7.3131847582962823</v>
      </c>
      <c r="W81" s="48">
        <f t="shared" si="23"/>
        <v>1.5674339074380514</v>
      </c>
      <c r="X81" s="48">
        <v>2</v>
      </c>
      <c r="Y81" s="49" t="s">
        <v>149</v>
      </c>
    </row>
    <row r="82" spans="1:25" x14ac:dyDescent="0.25">
      <c r="A82" s="42" t="s">
        <v>31</v>
      </c>
      <c r="B82" s="10">
        <v>35611</v>
      </c>
      <c r="C82" s="17">
        <v>77</v>
      </c>
      <c r="D82" s="11">
        <f t="shared" si="12"/>
        <v>3.8403990024937653</v>
      </c>
      <c r="E82" s="17">
        <v>63</v>
      </c>
      <c r="F82" s="11">
        <f t="shared" si="13"/>
        <v>2.7403218790778601</v>
      </c>
      <c r="G82" s="17">
        <v>8</v>
      </c>
      <c r="H82" s="11">
        <f t="shared" si="14"/>
        <v>0.65843621399176955</v>
      </c>
      <c r="I82" s="17">
        <v>2.5</v>
      </c>
      <c r="J82" s="11">
        <f t="shared" si="15"/>
        <v>6.3938618925831206E-2</v>
      </c>
      <c r="K82" s="17">
        <v>165</v>
      </c>
      <c r="L82" s="47">
        <f t="shared" si="16"/>
        <v>-3.2989183874139623</v>
      </c>
      <c r="M82" s="17">
        <v>125</v>
      </c>
      <c r="N82" s="47">
        <f t="shared" si="17"/>
        <v>-3.5260930888575457</v>
      </c>
      <c r="O82" s="17">
        <v>50</v>
      </c>
      <c r="P82" s="11">
        <f t="shared" si="18"/>
        <v>-1.0416666666666667</v>
      </c>
      <c r="Q82" s="17"/>
      <c r="R82" s="11">
        <f t="shared" si="19"/>
        <v>0</v>
      </c>
      <c r="S82" s="17">
        <v>0.3</v>
      </c>
      <c r="T82" s="11">
        <f t="shared" si="20"/>
        <v>-2.1428571428571429E-2</v>
      </c>
      <c r="U82" s="15">
        <f t="shared" si="21"/>
        <v>7.3030957144892259</v>
      </c>
      <c r="V82" s="16">
        <f t="shared" si="22"/>
        <v>-7.8881067143667458</v>
      </c>
      <c r="W82" s="48">
        <f t="shared" si="23"/>
        <v>-3.8509854806903276</v>
      </c>
      <c r="X82" s="48">
        <v>-4</v>
      </c>
      <c r="Y82" s="49" t="s">
        <v>149</v>
      </c>
    </row>
    <row r="83" spans="1:25" x14ac:dyDescent="0.25">
      <c r="A83" s="42" t="s">
        <v>151</v>
      </c>
      <c r="B83" s="10">
        <v>36263</v>
      </c>
      <c r="C83" s="17">
        <v>80.8</v>
      </c>
      <c r="D83" s="11">
        <f t="shared" si="12"/>
        <v>4.0299251870324184</v>
      </c>
      <c r="E83" s="17">
        <v>74.099999999999994</v>
      </c>
      <c r="F83" s="11">
        <f t="shared" si="13"/>
        <v>3.2231404958677685</v>
      </c>
      <c r="G83" s="17">
        <v>7.6</v>
      </c>
      <c r="H83" s="11">
        <f t="shared" si="14"/>
        <v>0.625514403292181</v>
      </c>
      <c r="I83" s="17">
        <v>1.99</v>
      </c>
      <c r="J83" s="11">
        <f t="shared" si="15"/>
        <v>5.0895140664961633E-2</v>
      </c>
      <c r="K83" s="17">
        <v>172.8</v>
      </c>
      <c r="L83" s="53">
        <f t="shared" si="16"/>
        <v>-3.4548672566371681</v>
      </c>
      <c r="M83" s="17">
        <v>118.6</v>
      </c>
      <c r="N83" s="53">
        <f t="shared" si="17"/>
        <v>-3.3455571227080392</v>
      </c>
      <c r="O83" s="17">
        <v>52.8</v>
      </c>
      <c r="P83" s="11">
        <f t="shared" si="18"/>
        <v>-1.0999999999999999</v>
      </c>
      <c r="Q83" s="17">
        <v>0</v>
      </c>
      <c r="R83" s="11">
        <f t="shared" si="19"/>
        <v>0</v>
      </c>
      <c r="S83" s="17">
        <v>0.46</v>
      </c>
      <c r="T83" s="11">
        <f t="shared" si="20"/>
        <v>-3.2857142857142856E-2</v>
      </c>
      <c r="U83" s="15">
        <f t="shared" si="21"/>
        <v>7.9294752268573303</v>
      </c>
      <c r="V83" s="16">
        <f t="shared" si="22"/>
        <v>-7.9332815222023498</v>
      </c>
      <c r="W83" s="54">
        <f t="shared" si="23"/>
        <v>-2.3995169346873828E-2</v>
      </c>
      <c r="X83" s="54">
        <v>0</v>
      </c>
      <c r="Y83" s="55" t="s">
        <v>149</v>
      </c>
    </row>
    <row r="84" spans="1:25" x14ac:dyDescent="0.25">
      <c r="A84" s="42" t="s">
        <v>31</v>
      </c>
      <c r="B84" s="26">
        <v>36961</v>
      </c>
      <c r="C84" s="27">
        <v>67.2</v>
      </c>
      <c r="D84" s="11">
        <f t="shared" si="12"/>
        <v>3.3516209476309227</v>
      </c>
      <c r="E84" s="27">
        <v>83.5</v>
      </c>
      <c r="F84" s="11">
        <f t="shared" si="13"/>
        <v>3.6320139190952592</v>
      </c>
      <c r="G84" s="27">
        <v>8.35</v>
      </c>
      <c r="H84" s="11">
        <f t="shared" si="14"/>
        <v>0.68724279835390945</v>
      </c>
      <c r="I84" s="27">
        <v>6.68</v>
      </c>
      <c r="J84" s="11">
        <f t="shared" si="15"/>
        <v>0.17084398976982096</v>
      </c>
      <c r="K84" s="27">
        <v>183.5</v>
      </c>
      <c r="L84" s="47">
        <f t="shared" si="16"/>
        <v>-3.6687971156997703</v>
      </c>
      <c r="M84" s="27">
        <v>124</v>
      </c>
      <c r="N84" s="47">
        <f t="shared" si="17"/>
        <v>-3.4978843441466854</v>
      </c>
      <c r="O84" s="27">
        <v>46.5</v>
      </c>
      <c r="P84" s="11">
        <f t="shared" si="18"/>
        <v>-0.96875</v>
      </c>
      <c r="Q84" s="27">
        <v>1.7000000000000001E-2</v>
      </c>
      <c r="R84" s="11">
        <f t="shared" si="19"/>
        <v>-1.2142857142857144E-3</v>
      </c>
      <c r="S84" s="17"/>
      <c r="T84" s="11">
        <f t="shared" si="20"/>
        <v>0</v>
      </c>
      <c r="U84" s="15">
        <f t="shared" si="21"/>
        <v>7.8417216548499127</v>
      </c>
      <c r="V84" s="16">
        <f t="shared" si="22"/>
        <v>-8.1366457455607399</v>
      </c>
      <c r="W84" s="48">
        <f t="shared" si="23"/>
        <v>-1.8457711186641481</v>
      </c>
      <c r="X84" s="48">
        <v>-2</v>
      </c>
      <c r="Y84" s="49" t="s">
        <v>149</v>
      </c>
    </row>
    <row r="85" spans="1:25" x14ac:dyDescent="0.25">
      <c r="A85" s="42" t="s">
        <v>31</v>
      </c>
      <c r="B85" s="26">
        <v>36991</v>
      </c>
      <c r="C85" s="27">
        <v>69.3</v>
      </c>
      <c r="D85" s="11">
        <f t="shared" si="12"/>
        <v>3.4563591022443889</v>
      </c>
      <c r="E85" s="27">
        <v>85.9</v>
      </c>
      <c r="F85" s="11">
        <f t="shared" si="13"/>
        <v>3.7364071335363205</v>
      </c>
      <c r="G85" s="27">
        <v>7.49</v>
      </c>
      <c r="H85" s="11">
        <f t="shared" si="14"/>
        <v>0.61646090534979425</v>
      </c>
      <c r="I85" s="27">
        <v>5.19</v>
      </c>
      <c r="J85" s="11">
        <f t="shared" si="15"/>
        <v>0.13273657289002558</v>
      </c>
      <c r="K85" s="27">
        <v>172.2</v>
      </c>
      <c r="L85" s="47">
        <f t="shared" si="16"/>
        <v>-3.442871189773844</v>
      </c>
      <c r="M85" s="27">
        <v>113</v>
      </c>
      <c r="N85" s="47">
        <f t="shared" si="17"/>
        <v>-3.1875881523272214</v>
      </c>
      <c r="O85" s="27">
        <v>42.3</v>
      </c>
      <c r="P85" s="11">
        <f t="shared" si="18"/>
        <v>-0.88124999999999998</v>
      </c>
      <c r="Q85" s="27"/>
      <c r="R85" s="11">
        <f t="shared" si="19"/>
        <v>0</v>
      </c>
      <c r="S85" s="17"/>
      <c r="T85" s="11">
        <f t="shared" si="20"/>
        <v>0</v>
      </c>
      <c r="U85" s="15">
        <f t="shared" si="21"/>
        <v>7.9419637140205293</v>
      </c>
      <c r="V85" s="16">
        <f t="shared" si="22"/>
        <v>-7.5117093421010654</v>
      </c>
      <c r="W85" s="48">
        <f t="shared" si="23"/>
        <v>2.7841560408127637</v>
      </c>
      <c r="X85" s="48">
        <v>3</v>
      </c>
      <c r="Y85" s="49" t="s">
        <v>149</v>
      </c>
    </row>
    <row r="86" spans="1:25" x14ac:dyDescent="0.25">
      <c r="A86" s="42" t="s">
        <v>31</v>
      </c>
      <c r="B86" s="28">
        <v>37296</v>
      </c>
      <c r="C86" s="29">
        <v>65.5</v>
      </c>
      <c r="D86" s="11">
        <f t="shared" si="12"/>
        <v>3.2668329177057354</v>
      </c>
      <c r="E86" s="29">
        <v>85.6</v>
      </c>
      <c r="F86" s="11">
        <f t="shared" si="13"/>
        <v>3.7233579817311875</v>
      </c>
      <c r="G86" s="29">
        <v>7.35</v>
      </c>
      <c r="H86" s="11">
        <f t="shared" si="14"/>
        <v>0.60493827160493818</v>
      </c>
      <c r="I86" s="29">
        <v>5.5</v>
      </c>
      <c r="J86" s="11">
        <f t="shared" si="15"/>
        <v>0.14066496163682865</v>
      </c>
      <c r="K86" s="29">
        <v>141.19999999999999</v>
      </c>
      <c r="L86" s="47">
        <f t="shared" si="16"/>
        <v>-2.8230744018354632</v>
      </c>
      <c r="M86" s="29">
        <v>107.3</v>
      </c>
      <c r="N86" s="47">
        <f t="shared" si="17"/>
        <v>-3.0267983074753171</v>
      </c>
      <c r="O86" s="29">
        <v>55.4</v>
      </c>
      <c r="P86" s="11">
        <f t="shared" si="18"/>
        <v>-1.1541666666666666</v>
      </c>
      <c r="Q86" s="29">
        <v>4.0000000000000001E-3</v>
      </c>
      <c r="R86" s="11">
        <f t="shared" si="19"/>
        <v>-2.8571428571428574E-4</v>
      </c>
      <c r="S86" s="17"/>
      <c r="T86" s="11">
        <f t="shared" si="20"/>
        <v>0</v>
      </c>
      <c r="U86" s="15">
        <f t="shared" si="21"/>
        <v>7.7357941326786905</v>
      </c>
      <c r="V86" s="16">
        <f t="shared" si="22"/>
        <v>-7.0043250902631611</v>
      </c>
      <c r="W86" s="48">
        <f t="shared" si="23"/>
        <v>4.9624364047005445</v>
      </c>
      <c r="X86" s="48">
        <v>5</v>
      </c>
      <c r="Y86" s="49" t="s">
        <v>149</v>
      </c>
    </row>
    <row r="87" spans="1:25" x14ac:dyDescent="0.25">
      <c r="A87" s="43" t="s">
        <v>31</v>
      </c>
      <c r="B87" s="30">
        <v>37354</v>
      </c>
      <c r="C87" s="31">
        <v>140.34</v>
      </c>
      <c r="D87" s="20">
        <f t="shared" si="12"/>
        <v>6.9995012468827928</v>
      </c>
      <c r="E87" s="31">
        <v>88.62</v>
      </c>
      <c r="F87" s="20">
        <f t="shared" si="13"/>
        <v>3.8547194432361902</v>
      </c>
      <c r="G87" s="31">
        <v>13.56</v>
      </c>
      <c r="H87" s="20">
        <f t="shared" si="14"/>
        <v>1.1160493827160494</v>
      </c>
      <c r="I87" s="31">
        <v>5.28</v>
      </c>
      <c r="J87" s="20">
        <f t="shared" si="15"/>
        <v>0.13503836317135551</v>
      </c>
      <c r="K87" s="31">
        <v>165</v>
      </c>
      <c r="L87" s="50">
        <f t="shared" si="16"/>
        <v>-3.2989183874139623</v>
      </c>
      <c r="M87" s="31">
        <v>119.87</v>
      </c>
      <c r="N87" s="50">
        <f t="shared" si="17"/>
        <v>-3.3813822284908319</v>
      </c>
      <c r="O87" s="31">
        <v>199.3</v>
      </c>
      <c r="P87" s="20">
        <f t="shared" si="18"/>
        <v>-4.1520833333333336</v>
      </c>
      <c r="Q87" s="31"/>
      <c r="R87" s="20">
        <f t="shared" si="19"/>
        <v>0</v>
      </c>
      <c r="S87" s="19"/>
      <c r="T87" s="20">
        <f t="shared" si="20"/>
        <v>0</v>
      </c>
      <c r="U87" s="22">
        <f t="shared" si="21"/>
        <v>12.105308436006387</v>
      </c>
      <c r="V87" s="23">
        <f t="shared" si="22"/>
        <v>-10.832383949238128</v>
      </c>
      <c r="W87" s="51">
        <f t="shared" si="23"/>
        <v>5.5494880016226604</v>
      </c>
      <c r="X87" s="51">
        <v>6</v>
      </c>
      <c r="Y87" s="52" t="s">
        <v>150</v>
      </c>
    </row>
    <row r="88" spans="1:25" x14ac:dyDescent="0.25">
      <c r="A88" s="43" t="s">
        <v>31</v>
      </c>
      <c r="B88" s="30">
        <v>37383</v>
      </c>
      <c r="C88" s="31">
        <v>180</v>
      </c>
      <c r="D88" s="20">
        <f t="shared" si="12"/>
        <v>8.9775561097256862</v>
      </c>
      <c r="E88" s="31">
        <v>87</v>
      </c>
      <c r="F88" s="20">
        <f t="shared" si="13"/>
        <v>3.7842540234884736</v>
      </c>
      <c r="G88" s="31">
        <v>13</v>
      </c>
      <c r="H88" s="20">
        <f t="shared" si="14"/>
        <v>1.0699588477366255</v>
      </c>
      <c r="I88" s="31">
        <v>5.7</v>
      </c>
      <c r="J88" s="20">
        <f t="shared" si="15"/>
        <v>0.14578005115089515</v>
      </c>
      <c r="K88" s="31">
        <v>115</v>
      </c>
      <c r="L88" s="50">
        <f t="shared" si="16"/>
        <v>-2.2992461488036704</v>
      </c>
      <c r="M88" s="31">
        <v>91</v>
      </c>
      <c r="N88" s="50">
        <f t="shared" si="17"/>
        <v>-2.5669957686882934</v>
      </c>
      <c r="O88" s="31">
        <v>178</v>
      </c>
      <c r="P88" s="20">
        <f t="shared" si="18"/>
        <v>-3.7083333333333335</v>
      </c>
      <c r="Q88" s="31">
        <v>0</v>
      </c>
      <c r="R88" s="20">
        <f t="shared" si="19"/>
        <v>0</v>
      </c>
      <c r="S88" s="19"/>
      <c r="T88" s="20">
        <f t="shared" si="20"/>
        <v>0</v>
      </c>
      <c r="U88" s="22">
        <f t="shared" si="21"/>
        <v>13.977549032101681</v>
      </c>
      <c r="V88" s="23">
        <f t="shared" si="22"/>
        <v>-8.5745752508252977</v>
      </c>
      <c r="W88" s="51">
        <f t="shared" si="23"/>
        <v>23.957715528229372</v>
      </c>
      <c r="X88" s="51">
        <v>24</v>
      </c>
      <c r="Y88" s="52" t="s">
        <v>150</v>
      </c>
    </row>
    <row r="89" spans="1:25" x14ac:dyDescent="0.25">
      <c r="A89" s="42" t="s">
        <v>31</v>
      </c>
      <c r="B89" s="28">
        <v>37413</v>
      </c>
      <c r="C89" s="29">
        <v>55</v>
      </c>
      <c r="D89" s="11">
        <f t="shared" si="12"/>
        <v>2.7431421446384041</v>
      </c>
      <c r="E89" s="29">
        <v>97</v>
      </c>
      <c r="F89" s="11">
        <f t="shared" si="13"/>
        <v>4.2192257503262294</v>
      </c>
      <c r="G89" s="29">
        <v>10</v>
      </c>
      <c r="H89" s="11">
        <f t="shared" si="14"/>
        <v>0.82304526748971196</v>
      </c>
      <c r="I89" s="29">
        <v>5.7</v>
      </c>
      <c r="J89" s="11">
        <f t="shared" si="15"/>
        <v>0.14578005115089515</v>
      </c>
      <c r="K89" s="29">
        <v>141</v>
      </c>
      <c r="L89" s="47">
        <f t="shared" si="16"/>
        <v>-2.8190757128810224</v>
      </c>
      <c r="M89" s="29">
        <v>149</v>
      </c>
      <c r="N89" s="47">
        <f t="shared" si="17"/>
        <v>-4.2031029619181943</v>
      </c>
      <c r="O89" s="29">
        <v>56</v>
      </c>
      <c r="P89" s="11">
        <f t="shared" si="18"/>
        <v>-1.1666666666666667</v>
      </c>
      <c r="Q89" s="29">
        <v>0.1</v>
      </c>
      <c r="R89" s="11">
        <f t="shared" si="19"/>
        <v>-7.1428571428571435E-3</v>
      </c>
      <c r="S89" s="17"/>
      <c r="T89" s="11">
        <f t="shared" si="20"/>
        <v>0</v>
      </c>
      <c r="U89" s="15">
        <f t="shared" si="21"/>
        <v>7.9311932136052405</v>
      </c>
      <c r="V89" s="16">
        <f t="shared" si="22"/>
        <v>-8.1959881986087417</v>
      </c>
      <c r="W89" s="48">
        <f t="shared" si="23"/>
        <v>-1.641917321045063</v>
      </c>
      <c r="X89" s="48">
        <v>-2</v>
      </c>
      <c r="Y89" s="49" t="s">
        <v>149</v>
      </c>
    </row>
    <row r="90" spans="1:25" x14ac:dyDescent="0.25">
      <c r="A90" s="43" t="s">
        <v>31</v>
      </c>
      <c r="B90" s="30">
        <v>37448</v>
      </c>
      <c r="C90" s="31">
        <v>61.9</v>
      </c>
      <c r="D90" s="20">
        <f t="shared" si="12"/>
        <v>3.0872817955112217</v>
      </c>
      <c r="E90" s="31">
        <v>83.2</v>
      </c>
      <c r="F90" s="20">
        <f t="shared" si="13"/>
        <v>3.6189647672901266</v>
      </c>
      <c r="G90" s="31">
        <v>8.44</v>
      </c>
      <c r="H90" s="20">
        <f t="shared" si="14"/>
        <v>0.69465020576131686</v>
      </c>
      <c r="I90" s="31">
        <v>6.57</v>
      </c>
      <c r="J90" s="20">
        <f t="shared" si="15"/>
        <v>0.16803069053708439</v>
      </c>
      <c r="K90" s="31">
        <v>181.8</v>
      </c>
      <c r="L90" s="50">
        <f t="shared" si="16"/>
        <v>-3.6348082595870208</v>
      </c>
      <c r="M90" s="31">
        <v>103</v>
      </c>
      <c r="N90" s="50">
        <f t="shared" si="17"/>
        <v>-2.9055007052186177</v>
      </c>
      <c r="O90" s="31"/>
      <c r="P90" s="20">
        <f t="shared" si="18"/>
        <v>0</v>
      </c>
      <c r="Q90" s="31">
        <v>3.9E-2</v>
      </c>
      <c r="R90" s="20">
        <f t="shared" si="19"/>
        <v>-2.7857142857142859E-3</v>
      </c>
      <c r="S90" s="19"/>
      <c r="T90" s="20">
        <f t="shared" si="20"/>
        <v>0</v>
      </c>
      <c r="U90" s="22">
        <f t="shared" si="21"/>
        <v>7.5689274590997497</v>
      </c>
      <c r="V90" s="23">
        <f t="shared" si="22"/>
        <v>-6.5430946790913529</v>
      </c>
      <c r="W90" s="51">
        <f t="shared" si="23"/>
        <v>7.2692118107737711</v>
      </c>
      <c r="X90" s="51">
        <v>7</v>
      </c>
      <c r="Y90" s="52" t="s">
        <v>150</v>
      </c>
    </row>
    <row r="91" spans="1:25" x14ac:dyDescent="0.25">
      <c r="A91" s="42" t="s">
        <v>31</v>
      </c>
      <c r="B91" s="28">
        <v>37659</v>
      </c>
      <c r="C91" s="29">
        <v>146</v>
      </c>
      <c r="D91" s="11">
        <f t="shared" si="12"/>
        <v>7.2817955112219446</v>
      </c>
      <c r="E91" s="29">
        <v>90</v>
      </c>
      <c r="F91" s="11">
        <f t="shared" si="13"/>
        <v>3.9147455415398</v>
      </c>
      <c r="G91" s="29">
        <v>13</v>
      </c>
      <c r="H91" s="11">
        <f t="shared" si="14"/>
        <v>1.0699588477366255</v>
      </c>
      <c r="I91" s="29">
        <v>6.4</v>
      </c>
      <c r="J91" s="11">
        <f t="shared" si="15"/>
        <v>0.16368286445012789</v>
      </c>
      <c r="K91" s="29">
        <v>188</v>
      </c>
      <c r="L91" s="47">
        <f t="shared" si="16"/>
        <v>-3.7587676171746964</v>
      </c>
      <c r="M91" s="29">
        <v>107</v>
      </c>
      <c r="N91" s="47">
        <f t="shared" si="17"/>
        <v>-3.018335684062059</v>
      </c>
      <c r="O91" s="29">
        <v>247</v>
      </c>
      <c r="P91" s="11">
        <f t="shared" si="18"/>
        <v>-5.145833333333333</v>
      </c>
      <c r="Q91" s="29">
        <v>0.1</v>
      </c>
      <c r="R91" s="11">
        <f t="shared" si="19"/>
        <v>-7.1428571428571435E-3</v>
      </c>
      <c r="S91" s="17"/>
      <c r="T91" s="11">
        <f t="shared" si="20"/>
        <v>0</v>
      </c>
      <c r="U91" s="15">
        <f t="shared" si="21"/>
        <v>12.430182764948498</v>
      </c>
      <c r="V91" s="16">
        <f t="shared" si="22"/>
        <v>-11.930079491712947</v>
      </c>
      <c r="W91" s="48">
        <f t="shared" si="23"/>
        <v>2.0529470001859069</v>
      </c>
      <c r="X91" s="48">
        <v>2</v>
      </c>
      <c r="Y91" s="49" t="s">
        <v>149</v>
      </c>
    </row>
    <row r="92" spans="1:25" x14ac:dyDescent="0.25">
      <c r="A92" s="43" t="s">
        <v>31</v>
      </c>
      <c r="B92" s="30">
        <v>37688</v>
      </c>
      <c r="C92" s="31">
        <v>125.381</v>
      </c>
      <c r="D92" s="20">
        <f t="shared" si="12"/>
        <v>6.2534164588528673</v>
      </c>
      <c r="E92" s="31">
        <v>83.18</v>
      </c>
      <c r="F92" s="20">
        <f t="shared" si="13"/>
        <v>3.6180948238364512</v>
      </c>
      <c r="G92" s="31">
        <v>11.539</v>
      </c>
      <c r="H92" s="20">
        <f t="shared" si="14"/>
        <v>0.94971193415637856</v>
      </c>
      <c r="I92" s="31">
        <v>6.09</v>
      </c>
      <c r="J92" s="20">
        <f t="shared" si="15"/>
        <v>0.15575447570332479</v>
      </c>
      <c r="K92" s="31">
        <v>112.8</v>
      </c>
      <c r="L92" s="50">
        <f t="shared" si="16"/>
        <v>-2.2552605703048179</v>
      </c>
      <c r="M92" s="31">
        <v>111.84</v>
      </c>
      <c r="N92" s="50">
        <f t="shared" si="17"/>
        <v>-3.1548660084626232</v>
      </c>
      <c r="O92" s="31">
        <v>146.30000000000001</v>
      </c>
      <c r="P92" s="20">
        <f t="shared" si="18"/>
        <v>-3.0479166666666671</v>
      </c>
      <c r="Q92" s="31">
        <v>2.5999999999999999E-2</v>
      </c>
      <c r="R92" s="20">
        <f t="shared" si="19"/>
        <v>-1.8571428571428571E-3</v>
      </c>
      <c r="S92" s="19"/>
      <c r="T92" s="20">
        <f t="shared" si="20"/>
        <v>0</v>
      </c>
      <c r="U92" s="22">
        <f t="shared" si="21"/>
        <v>10.976977692549022</v>
      </c>
      <c r="V92" s="23">
        <f t="shared" si="22"/>
        <v>-8.4599003882912509</v>
      </c>
      <c r="W92" s="51">
        <f t="shared" si="23"/>
        <v>12.950008194674831</v>
      </c>
      <c r="X92" s="51">
        <v>13</v>
      </c>
      <c r="Y92" s="52" t="s">
        <v>150</v>
      </c>
    </row>
    <row r="93" spans="1:25" x14ac:dyDescent="0.25">
      <c r="A93" s="42" t="s">
        <v>31</v>
      </c>
      <c r="B93" s="28">
        <v>37748</v>
      </c>
      <c r="C93" s="29">
        <v>171</v>
      </c>
      <c r="D93" s="11">
        <f t="shared" si="12"/>
        <v>8.528678304239401</v>
      </c>
      <c r="E93" s="29">
        <v>85</v>
      </c>
      <c r="F93" s="11">
        <f t="shared" si="13"/>
        <v>3.6972596781209224</v>
      </c>
      <c r="G93" s="29">
        <v>13</v>
      </c>
      <c r="H93" s="11">
        <f t="shared" si="14"/>
        <v>1.0699588477366255</v>
      </c>
      <c r="I93" s="29">
        <v>6.1</v>
      </c>
      <c r="J93" s="11">
        <f t="shared" si="15"/>
        <v>0.15601023017902813</v>
      </c>
      <c r="K93" s="29">
        <v>194</v>
      </c>
      <c r="L93" s="47">
        <f t="shared" si="16"/>
        <v>-3.8787282858079317</v>
      </c>
      <c r="M93" s="29">
        <v>111</v>
      </c>
      <c r="N93" s="47">
        <f t="shared" si="17"/>
        <v>-3.1311706629055003</v>
      </c>
      <c r="O93" s="29">
        <v>298</v>
      </c>
      <c r="P93" s="11">
        <f t="shared" si="18"/>
        <v>-6.208333333333333</v>
      </c>
      <c r="Q93" s="29">
        <v>0.1</v>
      </c>
      <c r="R93" s="11">
        <f t="shared" si="19"/>
        <v>-7.1428571428571435E-3</v>
      </c>
      <c r="S93" s="17"/>
      <c r="T93" s="11">
        <f t="shared" si="20"/>
        <v>0</v>
      </c>
      <c r="U93" s="15">
        <f t="shared" si="21"/>
        <v>13.451907060275976</v>
      </c>
      <c r="V93" s="16">
        <f t="shared" si="22"/>
        <v>-13.225375139189623</v>
      </c>
      <c r="W93" s="48">
        <f t="shared" si="23"/>
        <v>0.84915666968088421</v>
      </c>
      <c r="X93" s="48">
        <v>1</v>
      </c>
      <c r="Y93" s="49" t="s">
        <v>149</v>
      </c>
    </row>
    <row r="94" spans="1:25" x14ac:dyDescent="0.25">
      <c r="A94" s="42" t="s">
        <v>31</v>
      </c>
      <c r="B94" s="28">
        <v>37778</v>
      </c>
      <c r="C94" s="29">
        <v>56</v>
      </c>
      <c r="D94" s="11">
        <f t="shared" si="12"/>
        <v>2.7930174563591019</v>
      </c>
      <c r="E94" s="29">
        <v>102</v>
      </c>
      <c r="F94" s="11">
        <f t="shared" si="13"/>
        <v>4.436711613745107</v>
      </c>
      <c r="G94" s="29">
        <v>10</v>
      </c>
      <c r="H94" s="11">
        <f t="shared" si="14"/>
        <v>0.82304526748971196</v>
      </c>
      <c r="I94" s="29">
        <v>5.2</v>
      </c>
      <c r="J94" s="11">
        <f t="shared" si="15"/>
        <v>0.13299232736572891</v>
      </c>
      <c r="K94" s="29">
        <v>149</v>
      </c>
      <c r="L94" s="47">
        <f t="shared" si="16"/>
        <v>-2.979023271058669</v>
      </c>
      <c r="M94" s="29">
        <v>128</v>
      </c>
      <c r="N94" s="47">
        <f t="shared" si="17"/>
        <v>-3.6107193229901267</v>
      </c>
      <c r="O94" s="29">
        <v>50</v>
      </c>
      <c r="P94" s="11">
        <f t="shared" si="18"/>
        <v>-1.0416666666666667</v>
      </c>
      <c r="Q94" s="29">
        <v>0.1</v>
      </c>
      <c r="R94" s="11">
        <f t="shared" si="19"/>
        <v>-7.1428571428571435E-3</v>
      </c>
      <c r="S94" s="17"/>
      <c r="T94" s="11">
        <f t="shared" si="20"/>
        <v>0</v>
      </c>
      <c r="U94" s="15">
        <f t="shared" si="21"/>
        <v>8.185766664959651</v>
      </c>
      <c r="V94" s="16">
        <f t="shared" si="22"/>
        <v>-7.6385521178583193</v>
      </c>
      <c r="W94" s="48">
        <f t="shared" si="23"/>
        <v>3.4580606888145904</v>
      </c>
      <c r="X94" s="48">
        <v>3</v>
      </c>
      <c r="Y94" s="49" t="s">
        <v>149</v>
      </c>
    </row>
    <row r="95" spans="1:25" x14ac:dyDescent="0.25">
      <c r="A95" s="42" t="s">
        <v>31</v>
      </c>
      <c r="B95" s="28">
        <v>37813</v>
      </c>
      <c r="C95" s="29">
        <v>64.7</v>
      </c>
      <c r="D95" s="11">
        <f t="shared" si="12"/>
        <v>3.226932668329177</v>
      </c>
      <c r="E95" s="29">
        <v>83.2</v>
      </c>
      <c r="F95" s="11">
        <f t="shared" si="13"/>
        <v>3.6189647672901266</v>
      </c>
      <c r="G95" s="29">
        <v>8.73</v>
      </c>
      <c r="H95" s="11">
        <f t="shared" si="14"/>
        <v>0.71851851851851856</v>
      </c>
      <c r="I95" s="29">
        <v>6.7</v>
      </c>
      <c r="J95" s="11">
        <f t="shared" si="15"/>
        <v>0.17135549872122763</v>
      </c>
      <c r="K95" s="29">
        <v>178</v>
      </c>
      <c r="L95" s="47">
        <f t="shared" si="16"/>
        <v>-3.5588331694526381</v>
      </c>
      <c r="M95" s="29">
        <v>111</v>
      </c>
      <c r="N95" s="47">
        <f t="shared" si="17"/>
        <v>-3.1311706629055003</v>
      </c>
      <c r="O95" s="29">
        <v>47.7</v>
      </c>
      <c r="P95" s="11">
        <f t="shared" si="18"/>
        <v>-0.99375000000000002</v>
      </c>
      <c r="Q95" s="29">
        <v>0.14699999999999999</v>
      </c>
      <c r="R95" s="11">
        <f t="shared" si="19"/>
        <v>-1.0499999999999999E-2</v>
      </c>
      <c r="S95" s="17"/>
      <c r="T95" s="11">
        <f t="shared" si="20"/>
        <v>0</v>
      </c>
      <c r="U95" s="15">
        <f t="shared" si="21"/>
        <v>7.7357714528590495</v>
      </c>
      <c r="V95" s="16">
        <f t="shared" si="22"/>
        <v>-7.6942538323581395</v>
      </c>
      <c r="W95" s="48">
        <f t="shared" si="23"/>
        <v>0.26907033354434079</v>
      </c>
      <c r="X95" s="48">
        <v>0</v>
      </c>
      <c r="Y95" s="49" t="s">
        <v>149</v>
      </c>
    </row>
    <row r="96" spans="1:25" x14ac:dyDescent="0.25">
      <c r="A96" s="42" t="s">
        <v>31</v>
      </c>
      <c r="B96" s="28">
        <v>38024</v>
      </c>
      <c r="C96" s="29">
        <v>146</v>
      </c>
      <c r="D96" s="11">
        <f t="shared" si="12"/>
        <v>7.2817955112219446</v>
      </c>
      <c r="E96" s="29">
        <v>90</v>
      </c>
      <c r="F96" s="11">
        <f t="shared" si="13"/>
        <v>3.9147455415398</v>
      </c>
      <c r="G96" s="29">
        <v>13</v>
      </c>
      <c r="H96" s="11">
        <f t="shared" si="14"/>
        <v>1.0699588477366255</v>
      </c>
      <c r="I96" s="29">
        <v>6.4</v>
      </c>
      <c r="J96" s="11">
        <f t="shared" si="15"/>
        <v>0.16368286445012789</v>
      </c>
      <c r="K96" s="29">
        <v>188</v>
      </c>
      <c r="L96" s="47">
        <f t="shared" si="16"/>
        <v>-3.7587676171746964</v>
      </c>
      <c r="M96" s="29">
        <v>107</v>
      </c>
      <c r="N96" s="47">
        <f t="shared" si="17"/>
        <v>-3.018335684062059</v>
      </c>
      <c r="O96" s="29">
        <v>247</v>
      </c>
      <c r="P96" s="11">
        <f t="shared" si="18"/>
        <v>-5.145833333333333</v>
      </c>
      <c r="Q96" s="29">
        <v>0.1</v>
      </c>
      <c r="R96" s="11">
        <f t="shared" si="19"/>
        <v>-7.1428571428571435E-3</v>
      </c>
      <c r="S96" s="17"/>
      <c r="T96" s="11">
        <f t="shared" si="20"/>
        <v>0</v>
      </c>
      <c r="U96" s="15">
        <f t="shared" si="21"/>
        <v>12.430182764948498</v>
      </c>
      <c r="V96" s="16">
        <f t="shared" si="22"/>
        <v>-11.930079491712947</v>
      </c>
      <c r="W96" s="48">
        <f t="shared" si="23"/>
        <v>2.0529470001859069</v>
      </c>
      <c r="X96" s="48">
        <v>2</v>
      </c>
      <c r="Y96" s="49" t="s">
        <v>149</v>
      </c>
    </row>
    <row r="97" spans="1:25" x14ac:dyDescent="0.25">
      <c r="A97" s="42" t="s">
        <v>31</v>
      </c>
      <c r="B97" s="28">
        <v>38088</v>
      </c>
      <c r="C97" s="29">
        <v>65.900000000000006</v>
      </c>
      <c r="D97" s="11">
        <f t="shared" si="12"/>
        <v>3.2867830423940152</v>
      </c>
      <c r="E97" s="29">
        <v>85</v>
      </c>
      <c r="F97" s="11">
        <f t="shared" si="13"/>
        <v>3.6972596781209224</v>
      </c>
      <c r="G97" s="29">
        <v>8.8699999999999992</v>
      </c>
      <c r="H97" s="11">
        <f t="shared" si="14"/>
        <v>0.7300411522633744</v>
      </c>
      <c r="I97" s="29">
        <v>6.9</v>
      </c>
      <c r="J97" s="11">
        <f t="shared" si="15"/>
        <v>0.17647058823529413</v>
      </c>
      <c r="K97" s="29">
        <v>182.6</v>
      </c>
      <c r="L97" s="47">
        <f t="shared" si="16"/>
        <v>-3.6508030154047848</v>
      </c>
      <c r="M97" s="29">
        <v>113</v>
      </c>
      <c r="N97" s="47">
        <f t="shared" si="17"/>
        <v>-3.1875881523272214</v>
      </c>
      <c r="O97" s="29">
        <v>51.4</v>
      </c>
      <c r="P97" s="11">
        <f t="shared" si="18"/>
        <v>-1.0708333333333333</v>
      </c>
      <c r="Q97" s="29">
        <v>6.8000000000000005E-2</v>
      </c>
      <c r="R97" s="11">
        <f t="shared" si="19"/>
        <v>-4.8571428571428576E-3</v>
      </c>
      <c r="S97" s="17"/>
      <c r="T97" s="11">
        <f t="shared" si="20"/>
        <v>0</v>
      </c>
      <c r="U97" s="15">
        <f t="shared" si="21"/>
        <v>7.8905544610136058</v>
      </c>
      <c r="V97" s="16">
        <f t="shared" si="22"/>
        <v>-7.914081643922481</v>
      </c>
      <c r="W97" s="48">
        <f t="shared" si="23"/>
        <v>-0.14886254104596086</v>
      </c>
      <c r="X97" s="48">
        <v>0</v>
      </c>
      <c r="Y97" s="49" t="s">
        <v>149</v>
      </c>
    </row>
    <row r="98" spans="1:25" x14ac:dyDescent="0.25">
      <c r="A98" s="42" t="s">
        <v>31</v>
      </c>
      <c r="B98" s="28">
        <v>38147</v>
      </c>
      <c r="C98" s="29">
        <v>67.2</v>
      </c>
      <c r="D98" s="11">
        <f t="shared" si="12"/>
        <v>3.3516209476309227</v>
      </c>
      <c r="E98" s="29">
        <v>77.099999999999994</v>
      </c>
      <c r="F98" s="11">
        <f t="shared" si="13"/>
        <v>3.3536320139190954</v>
      </c>
      <c r="G98" s="29">
        <v>7.37</v>
      </c>
      <c r="H98" s="11">
        <f t="shared" si="14"/>
        <v>0.60658436213991773</v>
      </c>
      <c r="I98" s="29">
        <v>5.73</v>
      </c>
      <c r="J98" s="11">
        <f t="shared" si="15"/>
        <v>0.14654731457800513</v>
      </c>
      <c r="K98" s="29">
        <v>142.5</v>
      </c>
      <c r="L98" s="47">
        <f t="shared" si="16"/>
        <v>-2.8490658800393311</v>
      </c>
      <c r="M98" s="29">
        <v>109</v>
      </c>
      <c r="N98" s="47">
        <f t="shared" si="17"/>
        <v>-3.0747531734837796</v>
      </c>
      <c r="O98" s="29">
        <v>51</v>
      </c>
      <c r="P98" s="11">
        <f t="shared" si="18"/>
        <v>-1.0625</v>
      </c>
      <c r="Q98" s="29">
        <v>1.9E-2</v>
      </c>
      <c r="R98" s="11">
        <f t="shared" si="19"/>
        <v>-1.3571428571428571E-3</v>
      </c>
      <c r="S98" s="17"/>
      <c r="T98" s="11">
        <f t="shared" si="20"/>
        <v>0</v>
      </c>
      <c r="U98" s="15">
        <f t="shared" si="21"/>
        <v>7.4583846382679413</v>
      </c>
      <c r="V98" s="16">
        <f t="shared" si="22"/>
        <v>-6.9876761963802538</v>
      </c>
      <c r="W98" s="48">
        <f t="shared" si="23"/>
        <v>3.2583861252938622</v>
      </c>
      <c r="X98" s="48">
        <v>3</v>
      </c>
      <c r="Y98" s="49" t="s">
        <v>149</v>
      </c>
    </row>
    <row r="99" spans="1:25" x14ac:dyDescent="0.25">
      <c r="A99" s="42" t="s">
        <v>31</v>
      </c>
      <c r="B99" s="28">
        <v>38148</v>
      </c>
      <c r="C99" s="29">
        <v>54.8</v>
      </c>
      <c r="D99" s="11">
        <f t="shared" si="12"/>
        <v>2.7331670822942642</v>
      </c>
      <c r="E99" s="29">
        <v>71.099999999999994</v>
      </c>
      <c r="F99" s="11">
        <f t="shared" si="13"/>
        <v>3.0926489778164421</v>
      </c>
      <c r="G99" s="29">
        <v>9.01</v>
      </c>
      <c r="H99" s="11">
        <f t="shared" si="14"/>
        <v>0.74156378600823036</v>
      </c>
      <c r="I99" s="29">
        <v>7.68</v>
      </c>
      <c r="J99" s="11">
        <f t="shared" si="15"/>
        <v>0.19641943734015344</v>
      </c>
      <c r="K99" s="29">
        <v>145.4</v>
      </c>
      <c r="L99" s="47">
        <f t="shared" si="16"/>
        <v>-2.9070468698787284</v>
      </c>
      <c r="M99" s="29">
        <v>93</v>
      </c>
      <c r="N99" s="47">
        <f t="shared" si="17"/>
        <v>-2.623413258110014</v>
      </c>
      <c r="O99" s="29">
        <v>40.1</v>
      </c>
      <c r="P99" s="11">
        <f t="shared" si="18"/>
        <v>-0.8354166666666667</v>
      </c>
      <c r="Q99" s="29">
        <f>0.001/2</f>
        <v>5.0000000000000001E-4</v>
      </c>
      <c r="R99" s="11">
        <f t="shared" si="19"/>
        <v>-3.5714285714285717E-5</v>
      </c>
      <c r="S99" s="17"/>
      <c r="T99" s="11">
        <f t="shared" si="20"/>
        <v>0</v>
      </c>
      <c r="U99" s="15">
        <f t="shared" si="21"/>
        <v>6.7637992834590897</v>
      </c>
      <c r="V99" s="16">
        <f t="shared" si="22"/>
        <v>-6.3659125089411246</v>
      </c>
      <c r="W99" s="48">
        <f t="shared" si="23"/>
        <v>3.030430376607895</v>
      </c>
      <c r="X99" s="48">
        <v>3</v>
      </c>
      <c r="Y99" s="49" t="s">
        <v>149</v>
      </c>
    </row>
    <row r="100" spans="1:25" x14ac:dyDescent="0.25">
      <c r="A100" s="43" t="s">
        <v>31</v>
      </c>
      <c r="B100" s="30">
        <v>38176</v>
      </c>
      <c r="C100" s="31">
        <v>113</v>
      </c>
      <c r="D100" s="20">
        <f t="shared" si="12"/>
        <v>5.6359102244389021</v>
      </c>
      <c r="E100" s="31">
        <v>85</v>
      </c>
      <c r="F100" s="20">
        <f t="shared" si="13"/>
        <v>3.6972596781209224</v>
      </c>
      <c r="G100" s="31">
        <v>10.97</v>
      </c>
      <c r="H100" s="20">
        <f t="shared" si="14"/>
        <v>0.90288065843621401</v>
      </c>
      <c r="I100" s="31">
        <v>5.35</v>
      </c>
      <c r="J100" s="20">
        <f t="shared" si="15"/>
        <v>0.13682864450127877</v>
      </c>
      <c r="K100" s="31">
        <v>166</v>
      </c>
      <c r="L100" s="50">
        <f t="shared" si="16"/>
        <v>-3.3189118321861679</v>
      </c>
      <c r="M100" s="31">
        <v>111.2</v>
      </c>
      <c r="N100" s="50">
        <f t="shared" si="17"/>
        <v>-3.1368124118476728</v>
      </c>
      <c r="O100" s="31">
        <v>119.7</v>
      </c>
      <c r="P100" s="20">
        <f t="shared" si="18"/>
        <v>-2.4937499999999999</v>
      </c>
      <c r="Q100" s="31"/>
      <c r="R100" s="20">
        <f t="shared" si="19"/>
        <v>0</v>
      </c>
      <c r="S100" s="19"/>
      <c r="T100" s="20">
        <f t="shared" si="20"/>
        <v>0</v>
      </c>
      <c r="U100" s="22">
        <f t="shared" si="21"/>
        <v>10.372879205497316</v>
      </c>
      <c r="V100" s="23">
        <f t="shared" si="22"/>
        <v>-8.9494742440338406</v>
      </c>
      <c r="W100" s="51">
        <f t="shared" si="23"/>
        <v>7.3666231454741009</v>
      </c>
      <c r="X100" s="51">
        <v>7</v>
      </c>
      <c r="Y100" s="52" t="s">
        <v>150</v>
      </c>
    </row>
    <row r="101" spans="1:25" x14ac:dyDescent="0.25">
      <c r="A101" s="43" t="s">
        <v>31</v>
      </c>
      <c r="B101" s="30">
        <v>38389</v>
      </c>
      <c r="C101" s="31">
        <v>65</v>
      </c>
      <c r="D101" s="20">
        <f t="shared" si="12"/>
        <v>3.2418952618453862</v>
      </c>
      <c r="E101" s="31">
        <v>86</v>
      </c>
      <c r="F101" s="20">
        <f t="shared" si="13"/>
        <v>3.740756850804698</v>
      </c>
      <c r="G101" s="31">
        <v>11</v>
      </c>
      <c r="H101" s="20">
        <f t="shared" si="14"/>
        <v>0.90534979423868311</v>
      </c>
      <c r="I101" s="31">
        <v>7.2</v>
      </c>
      <c r="J101" s="20">
        <f t="shared" si="15"/>
        <v>0.18414322250639387</v>
      </c>
      <c r="K101" s="31">
        <v>143</v>
      </c>
      <c r="L101" s="50">
        <f t="shared" si="16"/>
        <v>-2.8590626024254342</v>
      </c>
      <c r="M101" s="31">
        <v>110</v>
      </c>
      <c r="N101" s="50">
        <f t="shared" si="17"/>
        <v>-3.10296191819464</v>
      </c>
      <c r="O101" s="31">
        <v>2</v>
      </c>
      <c r="P101" s="20">
        <f t="shared" si="18"/>
        <v>-4.1666666666666664E-2</v>
      </c>
      <c r="Q101" s="31">
        <v>0</v>
      </c>
      <c r="R101" s="20">
        <f t="shared" si="19"/>
        <v>0</v>
      </c>
      <c r="S101" s="19"/>
      <c r="T101" s="20">
        <f t="shared" si="20"/>
        <v>0</v>
      </c>
      <c r="U101" s="22">
        <f t="shared" si="21"/>
        <v>8.072145129395162</v>
      </c>
      <c r="V101" s="23">
        <f t="shared" si="22"/>
        <v>-6.0036911872867416</v>
      </c>
      <c r="W101" s="51">
        <f t="shared" si="23"/>
        <v>14.695069589982394</v>
      </c>
      <c r="X101" s="51">
        <v>15</v>
      </c>
      <c r="Y101" s="52" t="s">
        <v>150</v>
      </c>
    </row>
    <row r="102" spans="1:25" x14ac:dyDescent="0.25">
      <c r="A102" s="42" t="s">
        <v>31</v>
      </c>
      <c r="B102" s="28">
        <v>38421</v>
      </c>
      <c r="C102" s="29">
        <v>66.099999999999994</v>
      </c>
      <c r="D102" s="11">
        <f t="shared" si="12"/>
        <v>3.2967581047381542</v>
      </c>
      <c r="E102" s="29">
        <v>87.4</v>
      </c>
      <c r="F102" s="11">
        <f t="shared" si="13"/>
        <v>3.8016528925619841</v>
      </c>
      <c r="G102" s="29">
        <v>8.5399999999999991</v>
      </c>
      <c r="H102" s="11">
        <f t="shared" si="14"/>
        <v>0.70288065843621395</v>
      </c>
      <c r="I102" s="29">
        <v>7.56</v>
      </c>
      <c r="J102" s="11">
        <f t="shared" si="15"/>
        <v>0.19335038363171353</v>
      </c>
      <c r="K102" s="29">
        <v>166.9</v>
      </c>
      <c r="L102" s="47">
        <f t="shared" si="16"/>
        <v>-3.3369059324811534</v>
      </c>
      <c r="M102" s="29">
        <v>110</v>
      </c>
      <c r="N102" s="47">
        <f t="shared" si="17"/>
        <v>-3.10296191819464</v>
      </c>
      <c r="O102" s="29">
        <v>41.7</v>
      </c>
      <c r="P102" s="11">
        <f t="shared" si="18"/>
        <v>-0.86875000000000002</v>
      </c>
      <c r="Q102" s="29">
        <v>0.10100000000000001</v>
      </c>
      <c r="R102" s="11">
        <f t="shared" si="19"/>
        <v>-7.2142857142857147E-3</v>
      </c>
      <c r="S102" s="17"/>
      <c r="T102" s="11">
        <f t="shared" si="20"/>
        <v>0</v>
      </c>
      <c r="U102" s="15">
        <f t="shared" si="21"/>
        <v>7.9946420393680668</v>
      </c>
      <c r="V102" s="16">
        <f t="shared" si="22"/>
        <v>-7.3158321363900791</v>
      </c>
      <c r="W102" s="48">
        <f t="shared" si="23"/>
        <v>4.4336308280561427</v>
      </c>
      <c r="X102" s="48">
        <v>4</v>
      </c>
      <c r="Y102" s="49" t="s">
        <v>149</v>
      </c>
    </row>
    <row r="103" spans="1:25" x14ac:dyDescent="0.25">
      <c r="A103" s="42" t="s">
        <v>31</v>
      </c>
      <c r="B103" s="28">
        <v>38422</v>
      </c>
      <c r="C103" s="29">
        <v>50.2</v>
      </c>
      <c r="D103" s="11">
        <f t="shared" si="12"/>
        <v>2.5037406483790523</v>
      </c>
      <c r="E103" s="29">
        <v>74.2</v>
      </c>
      <c r="F103" s="11">
        <f t="shared" si="13"/>
        <v>3.2274902131361465</v>
      </c>
      <c r="G103" s="29">
        <v>10.01</v>
      </c>
      <c r="H103" s="11">
        <f t="shared" si="14"/>
        <v>0.82386831275720163</v>
      </c>
      <c r="I103" s="29">
        <v>6.85</v>
      </c>
      <c r="J103" s="11">
        <f t="shared" si="15"/>
        <v>0.17519181585677748</v>
      </c>
      <c r="K103" s="29">
        <v>160.1</v>
      </c>
      <c r="L103" s="47">
        <f t="shared" si="16"/>
        <v>-3.2009505080301541</v>
      </c>
      <c r="M103" s="29">
        <v>105</v>
      </c>
      <c r="N103" s="47">
        <f t="shared" si="17"/>
        <v>-2.9619181946403383</v>
      </c>
      <c r="O103" s="29">
        <v>54</v>
      </c>
      <c r="P103" s="11">
        <f t="shared" si="18"/>
        <v>-1.125</v>
      </c>
      <c r="Q103" s="29">
        <v>0.05</v>
      </c>
      <c r="R103" s="11">
        <f t="shared" si="19"/>
        <v>-3.5714285714285718E-3</v>
      </c>
      <c r="S103" s="17"/>
      <c r="T103" s="11">
        <f t="shared" si="20"/>
        <v>0</v>
      </c>
      <c r="U103" s="15">
        <f t="shared" si="21"/>
        <v>6.7302909901291779</v>
      </c>
      <c r="V103" s="16">
        <f t="shared" si="22"/>
        <v>-7.291440131241921</v>
      </c>
      <c r="W103" s="48">
        <f t="shared" si="23"/>
        <v>-4.0019961604988463</v>
      </c>
      <c r="X103" s="48">
        <v>-4</v>
      </c>
      <c r="Y103" s="49" t="s">
        <v>149</v>
      </c>
    </row>
    <row r="104" spans="1:25" x14ac:dyDescent="0.25">
      <c r="A104" s="42" t="s">
        <v>31</v>
      </c>
      <c r="B104" s="28">
        <v>38480</v>
      </c>
      <c r="C104" s="29">
        <v>94.9</v>
      </c>
      <c r="D104" s="11">
        <f t="shared" si="12"/>
        <v>4.7331670822942646</v>
      </c>
      <c r="E104" s="29">
        <v>81.7</v>
      </c>
      <c r="F104" s="11">
        <f t="shared" si="13"/>
        <v>3.553719008264463</v>
      </c>
      <c r="G104" s="29">
        <v>9.93</v>
      </c>
      <c r="H104" s="11">
        <f t="shared" si="14"/>
        <v>0.81728395061728387</v>
      </c>
      <c r="I104" s="29">
        <v>5.21</v>
      </c>
      <c r="J104" s="11">
        <f t="shared" si="15"/>
        <v>0.13324808184143222</v>
      </c>
      <c r="K104" s="29">
        <v>163.80000000000001</v>
      </c>
      <c r="L104" s="47">
        <f t="shared" si="16"/>
        <v>-3.2749262536873158</v>
      </c>
      <c r="M104" s="29">
        <v>109.9</v>
      </c>
      <c r="N104" s="47">
        <f t="shared" si="17"/>
        <v>-3.1001410437235544</v>
      </c>
      <c r="O104" s="29">
        <v>98.2</v>
      </c>
      <c r="P104" s="11">
        <f t="shared" si="18"/>
        <v>-2.0458333333333334</v>
      </c>
      <c r="Q104" s="29"/>
      <c r="R104" s="11">
        <f t="shared" si="19"/>
        <v>0</v>
      </c>
      <c r="S104" s="17"/>
      <c r="T104" s="11">
        <f t="shared" si="20"/>
        <v>0</v>
      </c>
      <c r="U104" s="15">
        <f t="shared" si="21"/>
        <v>9.2374181230174432</v>
      </c>
      <c r="V104" s="16">
        <f t="shared" si="22"/>
        <v>-8.4209006307442031</v>
      </c>
      <c r="W104" s="48">
        <f t="shared" si="23"/>
        <v>4.6239820656726005</v>
      </c>
      <c r="X104" s="48">
        <v>5</v>
      </c>
      <c r="Y104" s="49" t="s">
        <v>149</v>
      </c>
    </row>
    <row r="105" spans="1:25" x14ac:dyDescent="0.25">
      <c r="A105" s="42" t="s">
        <v>31</v>
      </c>
      <c r="B105" s="28">
        <v>38540</v>
      </c>
      <c r="C105" s="29">
        <v>70</v>
      </c>
      <c r="D105" s="11">
        <f t="shared" si="12"/>
        <v>3.4912718204488775</v>
      </c>
      <c r="E105" s="29">
        <v>85</v>
      </c>
      <c r="F105" s="11">
        <f t="shared" si="13"/>
        <v>3.6972596781209224</v>
      </c>
      <c r="G105" s="29">
        <v>10</v>
      </c>
      <c r="H105" s="11">
        <f t="shared" si="14"/>
        <v>0.82304526748971196</v>
      </c>
      <c r="I105" s="29">
        <v>7.1</v>
      </c>
      <c r="J105" s="11">
        <f t="shared" si="15"/>
        <v>0.1815856777493606</v>
      </c>
      <c r="K105" s="29">
        <v>160</v>
      </c>
      <c r="L105" s="47">
        <f t="shared" si="16"/>
        <v>-3.1989511635529331</v>
      </c>
      <c r="M105" s="29">
        <v>112</v>
      </c>
      <c r="N105" s="47">
        <f t="shared" si="17"/>
        <v>-3.1593794076163606</v>
      </c>
      <c r="O105" s="29">
        <v>74</v>
      </c>
      <c r="P105" s="11">
        <f t="shared" si="18"/>
        <v>-1.5416666666666667</v>
      </c>
      <c r="Q105" s="29">
        <v>0.1</v>
      </c>
      <c r="R105" s="11">
        <f t="shared" si="19"/>
        <v>-7.1428571428571435E-3</v>
      </c>
      <c r="S105" s="17"/>
      <c r="T105" s="11">
        <f t="shared" si="20"/>
        <v>0</v>
      </c>
      <c r="U105" s="15">
        <f t="shared" si="21"/>
        <v>8.1931624438088733</v>
      </c>
      <c r="V105" s="16">
        <f t="shared" si="22"/>
        <v>-7.9071400949788178</v>
      </c>
      <c r="W105" s="48">
        <f t="shared" si="23"/>
        <v>1.7765029454632362</v>
      </c>
      <c r="X105" s="48">
        <v>2</v>
      </c>
      <c r="Y105" s="49" t="s">
        <v>149</v>
      </c>
    </row>
    <row r="106" spans="1:25" x14ac:dyDescent="0.25">
      <c r="A106" s="42" t="s">
        <v>31</v>
      </c>
      <c r="B106" s="10">
        <v>38628</v>
      </c>
      <c r="C106" s="17">
        <v>52</v>
      </c>
      <c r="D106" s="11">
        <f t="shared" si="12"/>
        <v>2.5935162094763093</v>
      </c>
      <c r="E106" s="17">
        <v>90</v>
      </c>
      <c r="F106" s="11">
        <f t="shared" si="13"/>
        <v>3.9147455415398</v>
      </c>
      <c r="G106" s="17">
        <v>10</v>
      </c>
      <c r="H106" s="11">
        <f t="shared" si="14"/>
        <v>0.82304526748971196</v>
      </c>
      <c r="I106" s="17">
        <v>6.2</v>
      </c>
      <c r="J106" s="11">
        <f t="shared" si="15"/>
        <v>0.15856777493606139</v>
      </c>
      <c r="K106" s="17">
        <v>141</v>
      </c>
      <c r="L106" s="47">
        <f t="shared" si="16"/>
        <v>-2.8190757128810224</v>
      </c>
      <c r="M106" s="17">
        <v>130</v>
      </c>
      <c r="N106" s="47">
        <f t="shared" si="17"/>
        <v>-3.6671368124118473</v>
      </c>
      <c r="O106" s="17">
        <v>53</v>
      </c>
      <c r="P106" s="11">
        <f t="shared" si="18"/>
        <v>-1.1041666666666667</v>
      </c>
      <c r="Q106" s="17"/>
      <c r="R106" s="11">
        <f t="shared" si="19"/>
        <v>0</v>
      </c>
      <c r="S106" s="17">
        <v>0.1</v>
      </c>
      <c r="T106" s="11">
        <f t="shared" si="20"/>
        <v>-7.1428571428571435E-3</v>
      </c>
      <c r="U106" s="15">
        <f t="shared" si="21"/>
        <v>7.4898747934418823</v>
      </c>
      <c r="V106" s="16">
        <f t="shared" si="22"/>
        <v>-7.5975220491023938</v>
      </c>
      <c r="W106" s="48">
        <f t="shared" si="23"/>
        <v>-0.71349124560018062</v>
      </c>
      <c r="X106" s="48">
        <v>-1</v>
      </c>
      <c r="Y106" s="49" t="s">
        <v>149</v>
      </c>
    </row>
    <row r="107" spans="1:25" x14ac:dyDescent="0.25">
      <c r="A107" s="43" t="s">
        <v>31</v>
      </c>
      <c r="B107" s="30">
        <v>38726</v>
      </c>
      <c r="C107" s="31">
        <v>48.9</v>
      </c>
      <c r="D107" s="11">
        <f t="shared" si="12"/>
        <v>2.4389027431421444</v>
      </c>
      <c r="E107" s="31">
        <v>58.8</v>
      </c>
      <c r="F107" s="20">
        <f t="shared" si="13"/>
        <v>2.5576337538060026</v>
      </c>
      <c r="G107" s="31">
        <v>5.33</v>
      </c>
      <c r="H107" s="11">
        <f t="shared" si="14"/>
        <v>0.43868312757201644</v>
      </c>
      <c r="I107" s="31">
        <v>3.81</v>
      </c>
      <c r="J107" s="20">
        <f t="shared" si="15"/>
        <v>9.7442455242966755E-2</v>
      </c>
      <c r="K107" s="31">
        <v>146.5</v>
      </c>
      <c r="L107" s="50">
        <f t="shared" si="16"/>
        <v>-2.9290396591281542</v>
      </c>
      <c r="M107" s="31">
        <v>106</v>
      </c>
      <c r="N107" s="50">
        <f t="shared" si="17"/>
        <v>-2.9901269393511987</v>
      </c>
      <c r="O107" s="31">
        <v>49.2</v>
      </c>
      <c r="P107" s="11">
        <f t="shared" si="18"/>
        <v>-1.0250000000000001</v>
      </c>
      <c r="Q107" s="31">
        <v>0.05</v>
      </c>
      <c r="R107" s="20">
        <f t="shared" si="19"/>
        <v>-3.5714285714285718E-3</v>
      </c>
      <c r="S107" s="19"/>
      <c r="T107" s="20">
        <f t="shared" si="20"/>
        <v>0</v>
      </c>
      <c r="U107" s="22">
        <f t="shared" si="21"/>
        <v>5.5326620797631305</v>
      </c>
      <c r="V107" s="23">
        <f t="shared" si="22"/>
        <v>-6.9477380270507823</v>
      </c>
      <c r="W107" s="51">
        <f t="shared" si="23"/>
        <v>-11.338386070772394</v>
      </c>
      <c r="X107" s="51">
        <v>-11</v>
      </c>
      <c r="Y107" s="52" t="s">
        <v>150</v>
      </c>
    </row>
    <row r="108" spans="1:25" x14ac:dyDescent="0.25">
      <c r="A108" s="42" t="s">
        <v>31</v>
      </c>
      <c r="B108" s="10">
        <v>38754</v>
      </c>
      <c r="C108" s="17">
        <v>55</v>
      </c>
      <c r="D108" s="11">
        <f t="shared" si="12"/>
        <v>2.7431421446384041</v>
      </c>
      <c r="E108" s="17">
        <v>97</v>
      </c>
      <c r="F108" s="11">
        <f t="shared" si="13"/>
        <v>4.2192257503262294</v>
      </c>
      <c r="G108" s="17">
        <v>10</v>
      </c>
      <c r="H108" s="11">
        <f t="shared" si="14"/>
        <v>0.82304526748971196</v>
      </c>
      <c r="I108" s="17">
        <v>5.7</v>
      </c>
      <c r="J108" s="11">
        <f t="shared" si="15"/>
        <v>0.14578005115089515</v>
      </c>
      <c r="K108" s="17">
        <v>141</v>
      </c>
      <c r="L108" s="47">
        <f t="shared" si="16"/>
        <v>-2.8190757128810224</v>
      </c>
      <c r="M108" s="17">
        <v>149</v>
      </c>
      <c r="N108" s="47">
        <f t="shared" si="17"/>
        <v>-4.2031029619181943</v>
      </c>
      <c r="O108" s="17">
        <v>56</v>
      </c>
      <c r="P108" s="11">
        <f t="shared" si="18"/>
        <v>-1.1666666666666667</v>
      </c>
      <c r="Q108" s="17"/>
      <c r="R108" s="11">
        <f t="shared" si="19"/>
        <v>0</v>
      </c>
      <c r="S108" s="17">
        <v>0.1</v>
      </c>
      <c r="T108" s="11">
        <f t="shared" si="20"/>
        <v>-7.1428571428571435E-3</v>
      </c>
      <c r="U108" s="15">
        <f t="shared" si="21"/>
        <v>7.9311932136052405</v>
      </c>
      <c r="V108" s="16">
        <f t="shared" si="22"/>
        <v>-8.1959881986087417</v>
      </c>
      <c r="W108" s="48">
        <f t="shared" si="23"/>
        <v>-1.641917321045063</v>
      </c>
      <c r="X108" s="48">
        <v>-2</v>
      </c>
      <c r="Y108" s="49" t="s">
        <v>149</v>
      </c>
    </row>
    <row r="109" spans="1:25" x14ac:dyDescent="0.25">
      <c r="A109" s="42" t="s">
        <v>31</v>
      </c>
      <c r="B109" s="10">
        <v>38782</v>
      </c>
      <c r="C109" s="17">
        <v>56</v>
      </c>
      <c r="D109" s="11">
        <f t="shared" si="12"/>
        <v>2.7930174563591019</v>
      </c>
      <c r="E109" s="17">
        <v>102</v>
      </c>
      <c r="F109" s="11">
        <f t="shared" si="13"/>
        <v>4.436711613745107</v>
      </c>
      <c r="G109" s="17">
        <v>10</v>
      </c>
      <c r="H109" s="11">
        <f t="shared" si="14"/>
        <v>0.82304526748971196</v>
      </c>
      <c r="I109" s="17">
        <v>5.2</v>
      </c>
      <c r="J109" s="11">
        <f t="shared" si="15"/>
        <v>0.13299232736572891</v>
      </c>
      <c r="K109" s="17">
        <v>149</v>
      </c>
      <c r="L109" s="47">
        <f t="shared" si="16"/>
        <v>-2.979023271058669</v>
      </c>
      <c r="M109" s="17">
        <v>128</v>
      </c>
      <c r="N109" s="47">
        <f t="shared" si="17"/>
        <v>-3.6107193229901267</v>
      </c>
      <c r="O109" s="17">
        <v>50</v>
      </c>
      <c r="P109" s="11">
        <f t="shared" si="18"/>
        <v>-1.0416666666666667</v>
      </c>
      <c r="Q109" s="17"/>
      <c r="R109" s="11">
        <f t="shared" si="19"/>
        <v>0</v>
      </c>
      <c r="S109" s="17">
        <v>0.1</v>
      </c>
      <c r="T109" s="11">
        <f t="shared" si="20"/>
        <v>-7.1428571428571435E-3</v>
      </c>
      <c r="U109" s="15">
        <f t="shared" si="21"/>
        <v>8.185766664959651</v>
      </c>
      <c r="V109" s="16">
        <f t="shared" si="22"/>
        <v>-7.6385521178583193</v>
      </c>
      <c r="W109" s="48">
        <f t="shared" si="23"/>
        <v>3.4580606888145904</v>
      </c>
      <c r="X109" s="48">
        <v>3</v>
      </c>
      <c r="Y109" s="49" t="s">
        <v>149</v>
      </c>
    </row>
    <row r="110" spans="1:25" x14ac:dyDescent="0.25">
      <c r="A110" s="43" t="s">
        <v>31</v>
      </c>
      <c r="B110" s="30">
        <v>38814</v>
      </c>
      <c r="C110" s="31">
        <v>57</v>
      </c>
      <c r="D110" s="11">
        <f t="shared" si="12"/>
        <v>2.8428927680798002</v>
      </c>
      <c r="E110" s="31">
        <v>71</v>
      </c>
      <c r="F110" s="20">
        <f t="shared" si="13"/>
        <v>3.0882992605480646</v>
      </c>
      <c r="G110" s="31">
        <v>9</v>
      </c>
      <c r="H110" s="11">
        <f t="shared" si="14"/>
        <v>0.7407407407407407</v>
      </c>
      <c r="I110" s="31">
        <v>4.5</v>
      </c>
      <c r="J110" s="20">
        <f t="shared" si="15"/>
        <v>0.11508951406649616</v>
      </c>
      <c r="K110" s="31">
        <v>160</v>
      </c>
      <c r="L110" s="50">
        <f t="shared" si="16"/>
        <v>-3.1989511635529331</v>
      </c>
      <c r="M110" s="31">
        <v>119</v>
      </c>
      <c r="N110" s="50">
        <f t="shared" si="17"/>
        <v>-3.3568406205923833</v>
      </c>
      <c r="O110" s="31">
        <v>57</v>
      </c>
      <c r="P110" s="11">
        <f t="shared" si="18"/>
        <v>-1.1875</v>
      </c>
      <c r="Q110" s="31">
        <v>0.1</v>
      </c>
      <c r="R110" s="20">
        <f t="shared" si="19"/>
        <v>-7.1428571428571435E-3</v>
      </c>
      <c r="S110" s="19"/>
      <c r="T110" s="20">
        <f t="shared" si="20"/>
        <v>0</v>
      </c>
      <c r="U110" s="22">
        <f t="shared" si="21"/>
        <v>6.7870222834351015</v>
      </c>
      <c r="V110" s="23">
        <f t="shared" si="22"/>
        <v>-7.7504346412881739</v>
      </c>
      <c r="W110" s="51">
        <f t="shared" si="23"/>
        <v>-6.6271037832940038</v>
      </c>
      <c r="X110" s="51">
        <v>-7</v>
      </c>
      <c r="Y110" s="52" t="s">
        <v>150</v>
      </c>
    </row>
    <row r="111" spans="1:25" x14ac:dyDescent="0.25">
      <c r="A111" s="43" t="s">
        <v>31</v>
      </c>
      <c r="B111" s="18">
        <v>38839</v>
      </c>
      <c r="C111" s="19">
        <v>65</v>
      </c>
      <c r="D111" s="11">
        <f t="shared" si="12"/>
        <v>3.2418952618453862</v>
      </c>
      <c r="E111" s="19">
        <v>86</v>
      </c>
      <c r="F111" s="20">
        <f t="shared" si="13"/>
        <v>3.740756850804698</v>
      </c>
      <c r="G111" s="19">
        <v>11</v>
      </c>
      <c r="H111" s="11">
        <f t="shared" si="14"/>
        <v>0.90534979423868311</v>
      </c>
      <c r="I111" s="19">
        <v>7.2</v>
      </c>
      <c r="J111" s="20">
        <f t="shared" si="15"/>
        <v>0.18414322250639387</v>
      </c>
      <c r="K111" s="19">
        <v>143</v>
      </c>
      <c r="L111" s="50">
        <f t="shared" si="16"/>
        <v>-2.8590626024254342</v>
      </c>
      <c r="M111" s="19">
        <v>110</v>
      </c>
      <c r="N111" s="50">
        <f t="shared" si="17"/>
        <v>-3.10296191819464</v>
      </c>
      <c r="O111" s="19">
        <v>2</v>
      </c>
      <c r="P111" s="11">
        <f t="shared" si="18"/>
        <v>-4.1666666666666664E-2</v>
      </c>
      <c r="Q111" s="19"/>
      <c r="R111" s="20">
        <f t="shared" si="19"/>
        <v>0</v>
      </c>
      <c r="S111" s="19">
        <v>0</v>
      </c>
      <c r="T111" s="20">
        <f t="shared" si="20"/>
        <v>0</v>
      </c>
      <c r="U111" s="22">
        <f t="shared" si="21"/>
        <v>8.072145129395162</v>
      </c>
      <c r="V111" s="23">
        <f t="shared" si="22"/>
        <v>-6.0036911872867416</v>
      </c>
      <c r="W111" s="51">
        <f t="shared" si="23"/>
        <v>14.695069589982394</v>
      </c>
      <c r="X111" s="51">
        <v>15</v>
      </c>
      <c r="Y111" s="52" t="s">
        <v>150</v>
      </c>
    </row>
    <row r="112" spans="1:25" x14ac:dyDescent="0.25">
      <c r="A112" s="43" t="s">
        <v>31</v>
      </c>
      <c r="B112" s="18">
        <v>38873</v>
      </c>
      <c r="C112" s="31">
        <v>74</v>
      </c>
      <c r="D112" s="11">
        <f t="shared" si="12"/>
        <v>3.6907730673316705</v>
      </c>
      <c r="E112" s="31">
        <v>112</v>
      </c>
      <c r="F112" s="20">
        <f t="shared" si="13"/>
        <v>4.8716833405828623</v>
      </c>
      <c r="G112" s="31">
        <v>11</v>
      </c>
      <c r="H112" s="11">
        <f t="shared" si="14"/>
        <v>0.90534979423868311</v>
      </c>
      <c r="I112" s="31">
        <v>6.6</v>
      </c>
      <c r="J112" s="20">
        <f t="shared" si="15"/>
        <v>0.16879795396419436</v>
      </c>
      <c r="K112" s="31">
        <v>154</v>
      </c>
      <c r="L112" s="50">
        <f t="shared" si="16"/>
        <v>-3.0789904949196982</v>
      </c>
      <c r="M112" s="31">
        <v>131</v>
      </c>
      <c r="N112" s="50">
        <f t="shared" si="17"/>
        <v>-3.6953455571227076</v>
      </c>
      <c r="O112" s="31">
        <v>51</v>
      </c>
      <c r="P112" s="11">
        <f t="shared" si="18"/>
        <v>-1.0625</v>
      </c>
      <c r="Q112" s="19"/>
      <c r="R112" s="20">
        <f t="shared" si="19"/>
        <v>0</v>
      </c>
      <c r="S112" s="19"/>
      <c r="T112" s="20">
        <f t="shared" si="20"/>
        <v>0</v>
      </c>
      <c r="U112" s="22">
        <f t="shared" si="21"/>
        <v>9.6366041561174107</v>
      </c>
      <c r="V112" s="23">
        <f t="shared" si="22"/>
        <v>-7.8368360520424059</v>
      </c>
      <c r="W112" s="51">
        <f t="shared" si="23"/>
        <v>10.300021533450192</v>
      </c>
      <c r="X112" s="51">
        <v>10</v>
      </c>
      <c r="Y112" s="52" t="s">
        <v>150</v>
      </c>
    </row>
    <row r="113" spans="1:25" x14ac:dyDescent="0.25">
      <c r="A113" s="42" t="s">
        <v>31</v>
      </c>
      <c r="B113" s="28">
        <v>38879</v>
      </c>
      <c r="C113" s="29">
        <v>51.1</v>
      </c>
      <c r="D113" s="11">
        <f t="shared" si="12"/>
        <v>2.5486284289276808</v>
      </c>
      <c r="E113" s="29">
        <v>77.599999999999994</v>
      </c>
      <c r="F113" s="11">
        <f t="shared" si="13"/>
        <v>3.375380600260983</v>
      </c>
      <c r="G113" s="29">
        <v>7.84</v>
      </c>
      <c r="H113" s="11">
        <f t="shared" si="14"/>
        <v>0.64526748971193415</v>
      </c>
      <c r="I113" s="29">
        <v>6.91</v>
      </c>
      <c r="J113" s="11">
        <f t="shared" si="15"/>
        <v>0.17672634271099744</v>
      </c>
      <c r="K113" s="29">
        <v>161.30000000000001</v>
      </c>
      <c r="L113" s="47">
        <f t="shared" si="16"/>
        <v>-3.224942641756801</v>
      </c>
      <c r="M113" s="29">
        <v>103</v>
      </c>
      <c r="N113" s="47">
        <f t="shared" si="17"/>
        <v>-2.9055007052186177</v>
      </c>
      <c r="O113" s="29">
        <v>45.9</v>
      </c>
      <c r="P113" s="11">
        <f t="shared" si="18"/>
        <v>-0.95624999999999993</v>
      </c>
      <c r="Q113" s="29">
        <v>0.03</v>
      </c>
      <c r="R113" s="11">
        <f t="shared" si="19"/>
        <v>-2.142857142857143E-3</v>
      </c>
      <c r="S113" s="17"/>
      <c r="T113" s="11">
        <f t="shared" si="20"/>
        <v>0</v>
      </c>
      <c r="U113" s="15">
        <f t="shared" si="21"/>
        <v>6.7460028616115952</v>
      </c>
      <c r="V113" s="16">
        <f t="shared" si="22"/>
        <v>-7.0888362041182758</v>
      </c>
      <c r="W113" s="48">
        <f t="shared" si="23"/>
        <v>-2.4780435889269521</v>
      </c>
      <c r="X113" s="48">
        <v>-2</v>
      </c>
      <c r="Y113" s="49" t="s">
        <v>149</v>
      </c>
    </row>
    <row r="114" spans="1:25" x14ac:dyDescent="0.25">
      <c r="A114" s="42" t="s">
        <v>31</v>
      </c>
      <c r="B114" s="10">
        <v>38901</v>
      </c>
      <c r="C114" s="17">
        <v>61</v>
      </c>
      <c r="D114" s="11">
        <f t="shared" si="12"/>
        <v>3.0423940149625932</v>
      </c>
      <c r="E114" s="17">
        <v>101</v>
      </c>
      <c r="F114" s="11">
        <f t="shared" si="13"/>
        <v>4.393214441061331</v>
      </c>
      <c r="G114" s="17">
        <v>10</v>
      </c>
      <c r="H114" s="11">
        <f t="shared" si="14"/>
        <v>0.82304526748971196</v>
      </c>
      <c r="I114" s="17">
        <v>6.8</v>
      </c>
      <c r="J114" s="11">
        <f t="shared" si="15"/>
        <v>0.17391304347826086</v>
      </c>
      <c r="K114" s="17">
        <v>166</v>
      </c>
      <c r="L114" s="47">
        <f t="shared" si="16"/>
        <v>-3.3189118321861679</v>
      </c>
      <c r="M114" s="17">
        <v>126</v>
      </c>
      <c r="N114" s="47">
        <f t="shared" si="17"/>
        <v>-3.554301833568406</v>
      </c>
      <c r="O114" s="17">
        <v>55</v>
      </c>
      <c r="P114" s="11">
        <f t="shared" si="18"/>
        <v>-1.1458333333333333</v>
      </c>
      <c r="Q114" s="17"/>
      <c r="R114" s="11">
        <f t="shared" si="19"/>
        <v>0</v>
      </c>
      <c r="S114" s="17">
        <v>0.1</v>
      </c>
      <c r="T114" s="11">
        <f t="shared" si="20"/>
        <v>-7.1428571428571435E-3</v>
      </c>
      <c r="U114" s="15">
        <f t="shared" si="21"/>
        <v>8.4325667669918989</v>
      </c>
      <c r="V114" s="16">
        <f t="shared" si="22"/>
        <v>-8.026189856230765</v>
      </c>
      <c r="W114" s="48">
        <f t="shared" si="23"/>
        <v>2.4690620322300165</v>
      </c>
      <c r="X114" s="48">
        <v>2</v>
      </c>
      <c r="Y114" s="49" t="s">
        <v>149</v>
      </c>
    </row>
    <row r="115" spans="1:25" x14ac:dyDescent="0.25">
      <c r="A115" s="43" t="s">
        <v>31</v>
      </c>
      <c r="B115" s="30">
        <v>38908</v>
      </c>
      <c r="C115" s="31">
        <v>68.3</v>
      </c>
      <c r="D115" s="11">
        <f t="shared" si="12"/>
        <v>3.4064837905236907</v>
      </c>
      <c r="E115" s="31">
        <v>83.2</v>
      </c>
      <c r="F115" s="20">
        <f t="shared" si="13"/>
        <v>3.6189647672901266</v>
      </c>
      <c r="G115" s="31">
        <v>8.31</v>
      </c>
      <c r="H115" s="11">
        <f t="shared" si="14"/>
        <v>0.68395061728395068</v>
      </c>
      <c r="I115" s="31">
        <v>7.11</v>
      </c>
      <c r="J115" s="20">
        <f t="shared" si="15"/>
        <v>0.18184143222506394</v>
      </c>
      <c r="K115" s="31">
        <v>170.7</v>
      </c>
      <c r="L115" s="50">
        <f t="shared" si="16"/>
        <v>-3.4128810226155357</v>
      </c>
      <c r="M115" s="31">
        <v>108</v>
      </c>
      <c r="N115" s="50">
        <f t="shared" si="17"/>
        <v>-3.0465444287729193</v>
      </c>
      <c r="O115" s="19"/>
      <c r="P115" s="11">
        <f t="shared" si="18"/>
        <v>0</v>
      </c>
      <c r="Q115" s="31">
        <v>1.341</v>
      </c>
      <c r="R115" s="20">
        <f t="shared" si="19"/>
        <v>-9.578571428571428E-2</v>
      </c>
      <c r="S115" s="19"/>
      <c r="T115" s="20">
        <f t="shared" si="20"/>
        <v>0</v>
      </c>
      <c r="U115" s="22">
        <f t="shared" si="21"/>
        <v>7.8912406073228318</v>
      </c>
      <c r="V115" s="23">
        <f t="shared" si="22"/>
        <v>-6.5552111656741694</v>
      </c>
      <c r="W115" s="51">
        <f t="shared" si="23"/>
        <v>9.2481493908832348</v>
      </c>
      <c r="X115" s="51">
        <v>9</v>
      </c>
      <c r="Y115" s="52" t="s">
        <v>150</v>
      </c>
    </row>
    <row r="116" spans="1:25" x14ac:dyDescent="0.25">
      <c r="A116" s="42" t="s">
        <v>31</v>
      </c>
      <c r="B116" s="10">
        <v>38936</v>
      </c>
      <c r="C116" s="17">
        <v>63</v>
      </c>
      <c r="D116" s="11">
        <f t="shared" si="12"/>
        <v>3.1421446384039897</v>
      </c>
      <c r="E116" s="17">
        <v>83</v>
      </c>
      <c r="F116" s="11">
        <f t="shared" si="13"/>
        <v>3.6102653327533711</v>
      </c>
      <c r="G116" s="17">
        <v>11</v>
      </c>
      <c r="H116" s="11">
        <f t="shared" si="14"/>
        <v>0.90534979423868311</v>
      </c>
      <c r="I116" s="17">
        <v>5.2</v>
      </c>
      <c r="J116" s="11">
        <f t="shared" si="15"/>
        <v>0.13299232736572891</v>
      </c>
      <c r="K116" s="17">
        <v>162</v>
      </c>
      <c r="L116" s="47">
        <f t="shared" si="16"/>
        <v>-3.2389380530973448</v>
      </c>
      <c r="M116" s="17">
        <v>133</v>
      </c>
      <c r="N116" s="47">
        <f t="shared" si="17"/>
        <v>-3.7517630465444283</v>
      </c>
      <c r="O116" s="17">
        <v>56</v>
      </c>
      <c r="P116" s="11">
        <f t="shared" si="18"/>
        <v>-1.1666666666666667</v>
      </c>
      <c r="Q116" s="17"/>
      <c r="R116" s="11">
        <f t="shared" si="19"/>
        <v>0</v>
      </c>
      <c r="S116" s="17">
        <v>0.1</v>
      </c>
      <c r="T116" s="11">
        <f t="shared" si="20"/>
        <v>-7.1428571428571435E-3</v>
      </c>
      <c r="U116" s="15">
        <f t="shared" si="21"/>
        <v>7.7907520927617728</v>
      </c>
      <c r="V116" s="16">
        <f t="shared" si="22"/>
        <v>-8.1645106234512976</v>
      </c>
      <c r="W116" s="48">
        <f t="shared" si="23"/>
        <v>-2.3425407487005967</v>
      </c>
      <c r="X116" s="48">
        <v>-2</v>
      </c>
      <c r="Y116" s="49" t="s">
        <v>149</v>
      </c>
    </row>
    <row r="117" spans="1:25" x14ac:dyDescent="0.25">
      <c r="A117" s="43" t="s">
        <v>31</v>
      </c>
      <c r="B117" s="18">
        <v>38964</v>
      </c>
      <c r="C117" s="19">
        <v>77</v>
      </c>
      <c r="D117" s="11">
        <f t="shared" si="12"/>
        <v>3.8403990024937653</v>
      </c>
      <c r="E117" s="19">
        <v>100</v>
      </c>
      <c r="F117" s="20">
        <f t="shared" si="13"/>
        <v>4.3497172683775558</v>
      </c>
      <c r="G117" s="19">
        <v>12</v>
      </c>
      <c r="H117" s="11">
        <f t="shared" si="14"/>
        <v>0.98765432098765427</v>
      </c>
      <c r="I117" s="19">
        <v>7</v>
      </c>
      <c r="J117" s="20">
        <f t="shared" si="15"/>
        <v>0.17902813299232737</v>
      </c>
      <c r="K117" s="19">
        <v>161</v>
      </c>
      <c r="L117" s="50">
        <f t="shared" si="16"/>
        <v>-3.2189446083251387</v>
      </c>
      <c r="M117" s="19">
        <v>89</v>
      </c>
      <c r="N117" s="50">
        <f t="shared" si="17"/>
        <v>-2.5105782792665723</v>
      </c>
      <c r="O117" s="19">
        <v>93</v>
      </c>
      <c r="P117" s="11">
        <f t="shared" si="18"/>
        <v>-1.9375</v>
      </c>
      <c r="Q117" s="19"/>
      <c r="R117" s="20">
        <f t="shared" si="19"/>
        <v>0</v>
      </c>
      <c r="S117" s="19">
        <v>0.1</v>
      </c>
      <c r="T117" s="20">
        <f t="shared" si="20"/>
        <v>-7.1428571428571435E-3</v>
      </c>
      <c r="U117" s="22">
        <f t="shared" si="21"/>
        <v>9.3567987248513038</v>
      </c>
      <c r="V117" s="23">
        <f t="shared" si="22"/>
        <v>-7.6741657447345686</v>
      </c>
      <c r="W117" s="51">
        <f t="shared" si="23"/>
        <v>9.8798455197390869</v>
      </c>
      <c r="X117" s="51">
        <v>10</v>
      </c>
      <c r="Y117" s="52" t="s">
        <v>150</v>
      </c>
    </row>
    <row r="118" spans="1:25" x14ac:dyDescent="0.25">
      <c r="A118" s="43" t="s">
        <v>31</v>
      </c>
      <c r="B118" s="18">
        <v>38992</v>
      </c>
      <c r="C118" s="19">
        <v>272</v>
      </c>
      <c r="D118" s="11">
        <f t="shared" si="12"/>
        <v>13.566084788029924</v>
      </c>
      <c r="E118" s="19">
        <v>88</v>
      </c>
      <c r="F118" s="20">
        <f t="shared" si="13"/>
        <v>3.8277511961722492</v>
      </c>
      <c r="G118" s="19">
        <v>26</v>
      </c>
      <c r="H118" s="11">
        <f t="shared" si="14"/>
        <v>2.1399176954732511</v>
      </c>
      <c r="I118" s="19">
        <v>10.7</v>
      </c>
      <c r="J118" s="20">
        <f t="shared" si="15"/>
        <v>0.27365728900255754</v>
      </c>
      <c r="K118" s="19">
        <v>205</v>
      </c>
      <c r="L118" s="50">
        <f t="shared" si="16"/>
        <v>-4.0986561783021953</v>
      </c>
      <c r="M118" s="19">
        <v>66</v>
      </c>
      <c r="N118" s="50">
        <f t="shared" si="17"/>
        <v>-1.861777150916784</v>
      </c>
      <c r="O118" s="19">
        <v>33</v>
      </c>
      <c r="P118" s="11">
        <f t="shared" si="18"/>
        <v>-0.6875</v>
      </c>
      <c r="Q118" s="19"/>
      <c r="R118" s="20">
        <f t="shared" si="19"/>
        <v>0</v>
      </c>
      <c r="S118" s="19">
        <v>0.7</v>
      </c>
      <c r="T118" s="20">
        <f t="shared" si="20"/>
        <v>-4.9999999999999996E-2</v>
      </c>
      <c r="U118" s="22">
        <f t="shared" si="21"/>
        <v>19.807410968677981</v>
      </c>
      <c r="V118" s="23">
        <f t="shared" si="22"/>
        <v>-6.6979333292189791</v>
      </c>
      <c r="W118" s="51">
        <f t="shared" si="23"/>
        <v>49.459752313042614</v>
      </c>
      <c r="X118" s="51">
        <v>49</v>
      </c>
      <c r="Y118" s="52" t="s">
        <v>150</v>
      </c>
    </row>
    <row r="119" spans="1:25" x14ac:dyDescent="0.25">
      <c r="A119" s="43" t="s">
        <v>31</v>
      </c>
      <c r="B119" s="18">
        <v>39027</v>
      </c>
      <c r="C119" s="19">
        <v>166</v>
      </c>
      <c r="D119" s="11">
        <f t="shared" si="12"/>
        <v>8.2793017456359106</v>
      </c>
      <c r="E119" s="19">
        <v>89</v>
      </c>
      <c r="F119" s="20">
        <f t="shared" si="13"/>
        <v>3.8712483688560244</v>
      </c>
      <c r="G119" s="19">
        <v>15</v>
      </c>
      <c r="H119" s="11">
        <f t="shared" si="14"/>
        <v>1.2345679012345678</v>
      </c>
      <c r="I119" s="19">
        <v>6.5</v>
      </c>
      <c r="J119" s="20">
        <f t="shared" si="15"/>
        <v>0.16624040920716113</v>
      </c>
      <c r="K119" s="19">
        <v>178</v>
      </c>
      <c r="L119" s="50">
        <f t="shared" si="16"/>
        <v>-3.5588331694526381</v>
      </c>
      <c r="M119" s="19">
        <v>99</v>
      </c>
      <c r="N119" s="50">
        <f t="shared" si="17"/>
        <v>-2.792665726375176</v>
      </c>
      <c r="O119" s="19">
        <v>180</v>
      </c>
      <c r="P119" s="11">
        <f t="shared" si="18"/>
        <v>-3.75</v>
      </c>
      <c r="Q119" s="19"/>
      <c r="R119" s="20">
        <f t="shared" si="19"/>
        <v>0</v>
      </c>
      <c r="S119" s="19">
        <v>0</v>
      </c>
      <c r="T119" s="20">
        <f t="shared" si="20"/>
        <v>0</v>
      </c>
      <c r="U119" s="22">
        <f t="shared" si="21"/>
        <v>13.551358424933664</v>
      </c>
      <c r="V119" s="23">
        <f t="shared" si="22"/>
        <v>-10.101498895827813</v>
      </c>
      <c r="W119" s="51">
        <f t="shared" si="23"/>
        <v>14.585381725013452</v>
      </c>
      <c r="X119" s="51">
        <v>15</v>
      </c>
      <c r="Y119" s="52" t="s">
        <v>150</v>
      </c>
    </row>
    <row r="120" spans="1:25" x14ac:dyDescent="0.25">
      <c r="A120" s="43" t="s">
        <v>31</v>
      </c>
      <c r="B120" s="18">
        <v>39055</v>
      </c>
      <c r="C120" s="19">
        <v>131</v>
      </c>
      <c r="D120" s="11">
        <f t="shared" si="12"/>
        <v>6.5336658354114707</v>
      </c>
      <c r="E120" s="19">
        <v>97</v>
      </c>
      <c r="F120" s="20">
        <f t="shared" si="13"/>
        <v>4.2192257503262294</v>
      </c>
      <c r="G120" s="19">
        <v>13</v>
      </c>
      <c r="H120" s="11">
        <f t="shared" si="14"/>
        <v>1.0699588477366255</v>
      </c>
      <c r="I120" s="19">
        <v>8.1999999999999993</v>
      </c>
      <c r="J120" s="20">
        <f t="shared" si="15"/>
        <v>0.20971867007672632</v>
      </c>
      <c r="K120" s="19">
        <v>179</v>
      </c>
      <c r="L120" s="50">
        <f t="shared" si="16"/>
        <v>-3.5788266142248442</v>
      </c>
      <c r="M120" s="19">
        <v>101</v>
      </c>
      <c r="N120" s="50">
        <f t="shared" si="17"/>
        <v>-2.8490832157968966</v>
      </c>
      <c r="O120" s="19">
        <v>162</v>
      </c>
      <c r="P120" s="11">
        <f t="shared" si="18"/>
        <v>-3.375</v>
      </c>
      <c r="Q120" s="19"/>
      <c r="R120" s="20">
        <f t="shared" si="19"/>
        <v>0</v>
      </c>
      <c r="S120" s="19"/>
      <c r="T120" s="20">
        <f t="shared" si="20"/>
        <v>0</v>
      </c>
      <c r="U120" s="22">
        <f t="shared" si="21"/>
        <v>12.032569103551053</v>
      </c>
      <c r="V120" s="23">
        <f t="shared" si="22"/>
        <v>-9.8029098300217399</v>
      </c>
      <c r="W120" s="51">
        <f t="shared" si="23"/>
        <v>10.211176408414543</v>
      </c>
      <c r="X120" s="51">
        <v>10</v>
      </c>
      <c r="Y120" s="52" t="s">
        <v>150</v>
      </c>
    </row>
    <row r="121" spans="1:25" x14ac:dyDescent="0.25">
      <c r="A121" s="43" t="s">
        <v>31</v>
      </c>
      <c r="B121" s="18">
        <v>39118</v>
      </c>
      <c r="C121" s="19">
        <v>180</v>
      </c>
      <c r="D121" s="11">
        <f t="shared" si="12"/>
        <v>8.9775561097256862</v>
      </c>
      <c r="E121" s="19">
        <v>87</v>
      </c>
      <c r="F121" s="20">
        <f t="shared" si="13"/>
        <v>3.7842540234884736</v>
      </c>
      <c r="G121" s="19">
        <v>13</v>
      </c>
      <c r="H121" s="11">
        <f t="shared" si="14"/>
        <v>1.0699588477366255</v>
      </c>
      <c r="I121" s="19">
        <v>5.7</v>
      </c>
      <c r="J121" s="20">
        <f t="shared" si="15"/>
        <v>0.14578005115089515</v>
      </c>
      <c r="K121" s="19">
        <v>115</v>
      </c>
      <c r="L121" s="50">
        <f t="shared" si="16"/>
        <v>-2.2992461488036704</v>
      </c>
      <c r="M121" s="19">
        <v>91</v>
      </c>
      <c r="N121" s="50">
        <f t="shared" si="17"/>
        <v>-2.5669957686882934</v>
      </c>
      <c r="O121" s="19">
        <v>178</v>
      </c>
      <c r="P121" s="11">
        <f t="shared" si="18"/>
        <v>-3.7083333333333335</v>
      </c>
      <c r="Q121" s="19"/>
      <c r="R121" s="20">
        <f t="shared" si="19"/>
        <v>0</v>
      </c>
      <c r="S121" s="19">
        <v>0</v>
      </c>
      <c r="T121" s="20">
        <f t="shared" si="20"/>
        <v>0</v>
      </c>
      <c r="U121" s="22">
        <f t="shared" si="21"/>
        <v>13.977549032101681</v>
      </c>
      <c r="V121" s="23">
        <f t="shared" si="22"/>
        <v>-8.5745752508252977</v>
      </c>
      <c r="W121" s="51">
        <f t="shared" si="23"/>
        <v>23.957715528229372</v>
      </c>
      <c r="X121" s="51">
        <v>24</v>
      </c>
      <c r="Y121" s="52" t="s">
        <v>150</v>
      </c>
    </row>
    <row r="122" spans="1:25" x14ac:dyDescent="0.25">
      <c r="A122" s="43" t="s">
        <v>31</v>
      </c>
      <c r="B122" s="30">
        <v>39120</v>
      </c>
      <c r="C122" s="31">
        <v>161</v>
      </c>
      <c r="D122" s="11">
        <f t="shared" si="12"/>
        <v>8.0299251870324184</v>
      </c>
      <c r="E122" s="31">
        <v>78</v>
      </c>
      <c r="F122" s="20">
        <f t="shared" si="13"/>
        <v>3.3927794693344935</v>
      </c>
      <c r="G122" s="31">
        <v>14</v>
      </c>
      <c r="H122" s="11">
        <f t="shared" si="14"/>
        <v>1.1522633744855966</v>
      </c>
      <c r="I122" s="31">
        <v>6.4</v>
      </c>
      <c r="J122" s="20">
        <f t="shared" si="15"/>
        <v>0.16368286445012789</v>
      </c>
      <c r="K122" s="31">
        <v>178</v>
      </c>
      <c r="L122" s="50">
        <f t="shared" si="16"/>
        <v>-3.5588331694526381</v>
      </c>
      <c r="M122" s="31">
        <v>103</v>
      </c>
      <c r="N122" s="50">
        <f t="shared" si="17"/>
        <v>-2.9055007052186177</v>
      </c>
      <c r="O122" s="31">
        <v>236</v>
      </c>
      <c r="P122" s="11">
        <f t="shared" si="18"/>
        <v>-4.916666666666667</v>
      </c>
      <c r="Q122" s="31">
        <v>0</v>
      </c>
      <c r="R122" s="20">
        <f t="shared" si="19"/>
        <v>0</v>
      </c>
      <c r="S122" s="19"/>
      <c r="T122" s="20">
        <f t="shared" si="20"/>
        <v>0</v>
      </c>
      <c r="U122" s="22">
        <f t="shared" si="21"/>
        <v>12.738650895302635</v>
      </c>
      <c r="V122" s="23">
        <f t="shared" si="22"/>
        <v>-11.381000541337922</v>
      </c>
      <c r="W122" s="51">
        <f t="shared" si="23"/>
        <v>5.6288141540150294</v>
      </c>
      <c r="X122" s="51">
        <v>6</v>
      </c>
      <c r="Y122" s="52" t="s">
        <v>150</v>
      </c>
    </row>
    <row r="123" spans="1:25" x14ac:dyDescent="0.25">
      <c r="A123" s="42" t="s">
        <v>31</v>
      </c>
      <c r="B123" s="10">
        <v>39143</v>
      </c>
      <c r="C123" s="17">
        <v>146</v>
      </c>
      <c r="D123" s="11">
        <f t="shared" si="12"/>
        <v>7.2817955112219446</v>
      </c>
      <c r="E123" s="17">
        <v>90</v>
      </c>
      <c r="F123" s="11">
        <f t="shared" si="13"/>
        <v>3.9147455415398</v>
      </c>
      <c r="G123" s="17">
        <v>13</v>
      </c>
      <c r="H123" s="11">
        <f t="shared" si="14"/>
        <v>1.0699588477366255</v>
      </c>
      <c r="I123" s="17">
        <v>6.4</v>
      </c>
      <c r="J123" s="11">
        <f t="shared" si="15"/>
        <v>0.16368286445012789</v>
      </c>
      <c r="K123" s="17">
        <v>188</v>
      </c>
      <c r="L123" s="47">
        <f t="shared" si="16"/>
        <v>-3.7587676171746964</v>
      </c>
      <c r="M123" s="17">
        <v>107</v>
      </c>
      <c r="N123" s="47">
        <f t="shared" si="17"/>
        <v>-3.018335684062059</v>
      </c>
      <c r="O123" s="17">
        <v>247</v>
      </c>
      <c r="P123" s="11">
        <f t="shared" si="18"/>
        <v>-5.145833333333333</v>
      </c>
      <c r="Q123" s="17"/>
      <c r="R123" s="11">
        <f t="shared" si="19"/>
        <v>0</v>
      </c>
      <c r="S123" s="17">
        <v>0.1</v>
      </c>
      <c r="T123" s="11">
        <f t="shared" si="20"/>
        <v>-7.1428571428571435E-3</v>
      </c>
      <c r="U123" s="15">
        <f t="shared" si="21"/>
        <v>12.430182764948498</v>
      </c>
      <c r="V123" s="16">
        <f t="shared" si="22"/>
        <v>-11.930079491712947</v>
      </c>
      <c r="W123" s="48">
        <f t="shared" si="23"/>
        <v>2.0529470001859069</v>
      </c>
      <c r="X123" s="48">
        <v>2</v>
      </c>
      <c r="Y123" s="49" t="s">
        <v>149</v>
      </c>
    </row>
    <row r="124" spans="1:25" x14ac:dyDescent="0.25">
      <c r="A124" s="42" t="s">
        <v>31</v>
      </c>
      <c r="B124" s="10">
        <v>39146</v>
      </c>
      <c r="C124" s="17">
        <v>171</v>
      </c>
      <c r="D124" s="11">
        <f t="shared" si="12"/>
        <v>8.528678304239401</v>
      </c>
      <c r="E124" s="17">
        <v>85</v>
      </c>
      <c r="F124" s="11">
        <f t="shared" si="13"/>
        <v>3.6972596781209224</v>
      </c>
      <c r="G124" s="17">
        <v>13</v>
      </c>
      <c r="H124" s="11">
        <f t="shared" si="14"/>
        <v>1.0699588477366255</v>
      </c>
      <c r="I124" s="17">
        <v>6.1</v>
      </c>
      <c r="J124" s="11">
        <f t="shared" si="15"/>
        <v>0.15601023017902813</v>
      </c>
      <c r="K124" s="17">
        <v>194</v>
      </c>
      <c r="L124" s="47">
        <f t="shared" si="16"/>
        <v>-3.8787282858079317</v>
      </c>
      <c r="M124" s="17">
        <v>111</v>
      </c>
      <c r="N124" s="47">
        <f t="shared" si="17"/>
        <v>-3.1311706629055003</v>
      </c>
      <c r="O124" s="17">
        <v>298</v>
      </c>
      <c r="P124" s="11">
        <f t="shared" si="18"/>
        <v>-6.208333333333333</v>
      </c>
      <c r="Q124" s="17"/>
      <c r="R124" s="11">
        <f t="shared" si="19"/>
        <v>0</v>
      </c>
      <c r="S124" s="17">
        <v>0.1</v>
      </c>
      <c r="T124" s="11">
        <f t="shared" si="20"/>
        <v>-7.1428571428571435E-3</v>
      </c>
      <c r="U124" s="15">
        <f t="shared" si="21"/>
        <v>13.451907060275976</v>
      </c>
      <c r="V124" s="16">
        <f t="shared" si="22"/>
        <v>-13.225375139189623</v>
      </c>
      <c r="W124" s="48">
        <f t="shared" si="23"/>
        <v>0.84915666968088421</v>
      </c>
      <c r="X124" s="48">
        <v>1</v>
      </c>
      <c r="Y124" s="49" t="s">
        <v>149</v>
      </c>
    </row>
    <row r="125" spans="1:25" x14ac:dyDescent="0.25">
      <c r="A125" s="42" t="s">
        <v>31</v>
      </c>
      <c r="B125" s="28">
        <v>39147</v>
      </c>
      <c r="C125" s="29">
        <v>61</v>
      </c>
      <c r="D125" s="11">
        <f t="shared" si="12"/>
        <v>3.0423940149625932</v>
      </c>
      <c r="E125" s="29">
        <v>101</v>
      </c>
      <c r="F125" s="11">
        <f t="shared" si="13"/>
        <v>4.393214441061331</v>
      </c>
      <c r="G125" s="29">
        <v>10</v>
      </c>
      <c r="H125" s="11">
        <f t="shared" si="14"/>
        <v>0.82304526748971196</v>
      </c>
      <c r="I125" s="29">
        <v>6.8</v>
      </c>
      <c r="J125" s="11">
        <f t="shared" si="15"/>
        <v>0.17391304347826086</v>
      </c>
      <c r="K125" s="29">
        <v>166</v>
      </c>
      <c r="L125" s="47">
        <f t="shared" si="16"/>
        <v>-3.3189118321861679</v>
      </c>
      <c r="M125" s="29">
        <v>126</v>
      </c>
      <c r="N125" s="47">
        <f t="shared" si="17"/>
        <v>-3.554301833568406</v>
      </c>
      <c r="O125" s="29">
        <v>55</v>
      </c>
      <c r="P125" s="11">
        <f t="shared" si="18"/>
        <v>-1.1458333333333333</v>
      </c>
      <c r="Q125" s="29">
        <v>0.1</v>
      </c>
      <c r="R125" s="11">
        <f t="shared" si="19"/>
        <v>-7.1428571428571435E-3</v>
      </c>
      <c r="S125" s="17"/>
      <c r="T125" s="11">
        <f t="shared" si="20"/>
        <v>0</v>
      </c>
      <c r="U125" s="15">
        <f t="shared" si="21"/>
        <v>8.4325667669918989</v>
      </c>
      <c r="V125" s="16">
        <f t="shared" si="22"/>
        <v>-8.026189856230765</v>
      </c>
      <c r="W125" s="48">
        <f t="shared" si="23"/>
        <v>2.4690620322300165</v>
      </c>
      <c r="X125" s="48">
        <v>2</v>
      </c>
      <c r="Y125" s="49" t="s">
        <v>149</v>
      </c>
    </row>
    <row r="126" spans="1:25" x14ac:dyDescent="0.25">
      <c r="A126" s="42" t="s">
        <v>31</v>
      </c>
      <c r="B126" s="10">
        <v>39174</v>
      </c>
      <c r="C126" s="17">
        <v>146</v>
      </c>
      <c r="D126" s="11">
        <f t="shared" si="12"/>
        <v>7.2817955112219446</v>
      </c>
      <c r="E126" s="17">
        <v>90</v>
      </c>
      <c r="F126" s="11">
        <f t="shared" si="13"/>
        <v>3.9147455415398</v>
      </c>
      <c r="G126" s="17">
        <v>13</v>
      </c>
      <c r="H126" s="11">
        <f t="shared" si="14"/>
        <v>1.0699588477366255</v>
      </c>
      <c r="I126" s="17">
        <v>6.4</v>
      </c>
      <c r="J126" s="11">
        <f t="shared" si="15"/>
        <v>0.16368286445012789</v>
      </c>
      <c r="K126" s="17">
        <v>188</v>
      </c>
      <c r="L126" s="47">
        <f t="shared" si="16"/>
        <v>-3.7587676171746964</v>
      </c>
      <c r="M126" s="17">
        <v>107</v>
      </c>
      <c r="N126" s="47">
        <f t="shared" si="17"/>
        <v>-3.018335684062059</v>
      </c>
      <c r="O126" s="17">
        <v>247</v>
      </c>
      <c r="P126" s="11">
        <f t="shared" si="18"/>
        <v>-5.145833333333333</v>
      </c>
      <c r="Q126" s="17"/>
      <c r="R126" s="11">
        <f t="shared" si="19"/>
        <v>0</v>
      </c>
      <c r="S126" s="17">
        <v>0.1</v>
      </c>
      <c r="T126" s="11">
        <f t="shared" si="20"/>
        <v>-7.1428571428571435E-3</v>
      </c>
      <c r="U126" s="15">
        <f t="shared" si="21"/>
        <v>12.430182764948498</v>
      </c>
      <c r="V126" s="16">
        <f t="shared" si="22"/>
        <v>-11.930079491712947</v>
      </c>
      <c r="W126" s="48">
        <f t="shared" si="23"/>
        <v>2.0529470001859069</v>
      </c>
      <c r="X126" s="48">
        <v>2</v>
      </c>
      <c r="Y126" s="49" t="s">
        <v>149</v>
      </c>
    </row>
    <row r="127" spans="1:25" x14ac:dyDescent="0.25">
      <c r="A127" s="42" t="s">
        <v>31</v>
      </c>
      <c r="B127" s="28">
        <v>39183</v>
      </c>
      <c r="C127" s="29">
        <v>55.8</v>
      </c>
      <c r="D127" s="11">
        <f t="shared" si="12"/>
        <v>2.7830423940149625</v>
      </c>
      <c r="E127" s="29">
        <v>83.4</v>
      </c>
      <c r="F127" s="11">
        <f t="shared" si="13"/>
        <v>3.6276642018268817</v>
      </c>
      <c r="G127" s="29">
        <v>10.51</v>
      </c>
      <c r="H127" s="11">
        <f t="shared" si="14"/>
        <v>0.86502057613168715</v>
      </c>
      <c r="I127" s="29">
        <v>7.15</v>
      </c>
      <c r="J127" s="11">
        <f t="shared" si="15"/>
        <v>0.18286445012787725</v>
      </c>
      <c r="K127" s="29">
        <v>164.9</v>
      </c>
      <c r="L127" s="47">
        <f t="shared" si="16"/>
        <v>-3.2969190429367417</v>
      </c>
      <c r="M127" s="29">
        <v>103</v>
      </c>
      <c r="N127" s="47">
        <f t="shared" si="17"/>
        <v>-2.9055007052186177</v>
      </c>
      <c r="O127" s="29">
        <v>49.7</v>
      </c>
      <c r="P127" s="11">
        <f t="shared" si="18"/>
        <v>-1.0354166666666667</v>
      </c>
      <c r="Q127" s="29">
        <v>9.4E-2</v>
      </c>
      <c r="R127" s="11">
        <f t="shared" si="19"/>
        <v>-6.7142857142857143E-3</v>
      </c>
      <c r="S127" s="17"/>
      <c r="T127" s="11">
        <f t="shared" si="20"/>
        <v>0</v>
      </c>
      <c r="U127" s="15">
        <f t="shared" si="21"/>
        <v>7.4585916221014097</v>
      </c>
      <c r="V127" s="16">
        <f t="shared" si="22"/>
        <v>-7.244550700536311</v>
      </c>
      <c r="W127" s="48">
        <f t="shared" si="23"/>
        <v>1.4557495048901905</v>
      </c>
      <c r="X127" s="48">
        <v>1</v>
      </c>
      <c r="Y127" s="49" t="s">
        <v>149</v>
      </c>
    </row>
    <row r="128" spans="1:25" x14ac:dyDescent="0.25">
      <c r="A128" s="42" t="s">
        <v>31</v>
      </c>
      <c r="B128" s="10">
        <v>39209</v>
      </c>
      <c r="C128" s="17">
        <v>70</v>
      </c>
      <c r="D128" s="11">
        <f t="shared" si="12"/>
        <v>3.4912718204488775</v>
      </c>
      <c r="E128" s="17">
        <v>85</v>
      </c>
      <c r="F128" s="11">
        <f t="shared" si="13"/>
        <v>3.6972596781209224</v>
      </c>
      <c r="G128" s="17">
        <v>10</v>
      </c>
      <c r="H128" s="11">
        <f t="shared" si="14"/>
        <v>0.82304526748971196</v>
      </c>
      <c r="I128" s="17">
        <v>7.1</v>
      </c>
      <c r="J128" s="11">
        <f t="shared" si="15"/>
        <v>0.1815856777493606</v>
      </c>
      <c r="K128" s="17">
        <v>160</v>
      </c>
      <c r="L128" s="47">
        <f t="shared" si="16"/>
        <v>-3.1989511635529331</v>
      </c>
      <c r="M128" s="17">
        <v>112</v>
      </c>
      <c r="N128" s="47">
        <f t="shared" si="17"/>
        <v>-3.1593794076163606</v>
      </c>
      <c r="O128" s="17">
        <v>74</v>
      </c>
      <c r="P128" s="11">
        <f t="shared" si="18"/>
        <v>-1.5416666666666667</v>
      </c>
      <c r="Q128" s="17"/>
      <c r="R128" s="11">
        <f t="shared" si="19"/>
        <v>0</v>
      </c>
      <c r="S128" s="17">
        <v>0.1</v>
      </c>
      <c r="T128" s="11">
        <f t="shared" si="20"/>
        <v>-7.1428571428571435E-3</v>
      </c>
      <c r="U128" s="15">
        <f t="shared" si="21"/>
        <v>8.1931624438088733</v>
      </c>
      <c r="V128" s="16">
        <f t="shared" si="22"/>
        <v>-7.9071400949788178</v>
      </c>
      <c r="W128" s="48">
        <f t="shared" si="23"/>
        <v>1.7765029454632362</v>
      </c>
      <c r="X128" s="48">
        <v>2</v>
      </c>
      <c r="Y128" s="49" t="s">
        <v>149</v>
      </c>
    </row>
    <row r="129" spans="1:25" x14ac:dyDescent="0.25">
      <c r="A129" s="43" t="s">
        <v>31</v>
      </c>
      <c r="B129" s="30">
        <v>39212</v>
      </c>
      <c r="C129" s="31">
        <v>71.400000000000006</v>
      </c>
      <c r="D129" s="11">
        <f t="shared" si="12"/>
        <v>3.5610972568578556</v>
      </c>
      <c r="E129" s="31">
        <v>85</v>
      </c>
      <c r="F129" s="20">
        <f t="shared" si="13"/>
        <v>3.6972596781209224</v>
      </c>
      <c r="G129" s="31">
        <v>8.73</v>
      </c>
      <c r="H129" s="11">
        <f t="shared" si="14"/>
        <v>0.71851851851851856</v>
      </c>
      <c r="I129" s="31">
        <v>7.49</v>
      </c>
      <c r="J129" s="20">
        <f t="shared" si="15"/>
        <v>0.19156010230179027</v>
      </c>
      <c r="K129" s="31">
        <v>171.4</v>
      </c>
      <c r="L129" s="50">
        <f t="shared" si="16"/>
        <v>-3.42687643395608</v>
      </c>
      <c r="M129" s="31">
        <v>108</v>
      </c>
      <c r="N129" s="50">
        <f t="shared" si="17"/>
        <v>-3.0465444287729193</v>
      </c>
      <c r="O129" s="31"/>
      <c r="P129" s="11">
        <f t="shared" si="18"/>
        <v>0</v>
      </c>
      <c r="Q129" s="31">
        <v>1.9E-2</v>
      </c>
      <c r="R129" s="20">
        <f t="shared" si="19"/>
        <v>-1.3571428571428571E-3</v>
      </c>
      <c r="S129" s="19"/>
      <c r="T129" s="20">
        <f t="shared" si="20"/>
        <v>0</v>
      </c>
      <c r="U129" s="22">
        <f t="shared" si="21"/>
        <v>8.1684355557990873</v>
      </c>
      <c r="V129" s="23">
        <f t="shared" si="22"/>
        <v>-6.4747780055861419</v>
      </c>
      <c r="W129" s="51">
        <f t="shared" si="23"/>
        <v>11.566160276998156</v>
      </c>
      <c r="X129" s="51">
        <v>12</v>
      </c>
      <c r="Y129" s="52" t="s">
        <v>150</v>
      </c>
    </row>
    <row r="130" spans="1:25" x14ac:dyDescent="0.25">
      <c r="A130" s="42" t="s">
        <v>31</v>
      </c>
      <c r="B130" s="28">
        <v>39242</v>
      </c>
      <c r="C130" s="29">
        <v>55.5</v>
      </c>
      <c r="D130" s="11">
        <f t="shared" ref="D130:D193" si="24">(C130/20.05)</f>
        <v>2.7680798004987532</v>
      </c>
      <c r="E130" s="29">
        <v>76.5</v>
      </c>
      <c r="F130" s="11">
        <f t="shared" ref="F130:F193" si="25">E130/22.99</f>
        <v>3.3275337103088303</v>
      </c>
      <c r="G130" s="29">
        <v>9</v>
      </c>
      <c r="H130" s="11">
        <f t="shared" ref="H130:H193" si="26">(G130/12.15)</f>
        <v>0.7407407407407407</v>
      </c>
      <c r="I130" s="29">
        <v>6.27</v>
      </c>
      <c r="J130" s="11">
        <f t="shared" ref="J130:J193" si="27">I130/39.1</f>
        <v>0.16035805626598465</v>
      </c>
      <c r="K130" s="29">
        <v>148.9</v>
      </c>
      <c r="L130" s="47">
        <f t="shared" ref="L130:L193" si="28">(K130*1.22)/-61.02</f>
        <v>-2.9770239265814489</v>
      </c>
      <c r="M130" s="29">
        <v>97</v>
      </c>
      <c r="N130" s="47">
        <f t="shared" ref="N130:N193" si="29">(M130/35.45)*-1</f>
        <v>-2.7362482369534553</v>
      </c>
      <c r="O130" s="29">
        <v>48.4</v>
      </c>
      <c r="P130" s="11">
        <f t="shared" ref="P130:P193" si="30">(O130/-48)</f>
        <v>-1.0083333333333333</v>
      </c>
      <c r="Q130" s="29">
        <v>3.5999999999999997E-2</v>
      </c>
      <c r="R130" s="11">
        <f t="shared" ref="R130:R193" si="31">Q130/-14</f>
        <v>-2.5714285714285713E-3</v>
      </c>
      <c r="S130" s="17"/>
      <c r="T130" s="11">
        <f t="shared" ref="T130:T193" si="32">S130/-14</f>
        <v>0</v>
      </c>
      <c r="U130" s="15">
        <f t="shared" ref="U130:U193" si="33">D130+F130+H130+J130</f>
        <v>6.9967123078143079</v>
      </c>
      <c r="V130" s="16">
        <f t="shared" ref="V130:V193" si="34">L130+N130+P130+R130+T130</f>
        <v>-6.7241769254396662</v>
      </c>
      <c r="W130" s="48">
        <f t="shared" ref="W130:W193" si="35">((U130+V130)/(U130-V130))*100</f>
        <v>1.986280755872035</v>
      </c>
      <c r="X130" s="48">
        <v>2</v>
      </c>
      <c r="Y130" s="49" t="s">
        <v>149</v>
      </c>
    </row>
    <row r="131" spans="1:25" x14ac:dyDescent="0.25">
      <c r="A131" s="43" t="s">
        <v>31</v>
      </c>
      <c r="B131" s="30">
        <v>39271</v>
      </c>
      <c r="C131" s="31">
        <v>94.4</v>
      </c>
      <c r="D131" s="11">
        <f t="shared" si="24"/>
        <v>4.7082294264339151</v>
      </c>
      <c r="E131" s="31">
        <v>82.7</v>
      </c>
      <c r="F131" s="20">
        <f t="shared" si="25"/>
        <v>3.5972161809482386</v>
      </c>
      <c r="G131" s="31">
        <v>9.73</v>
      </c>
      <c r="H131" s="11">
        <f t="shared" si="26"/>
        <v>0.80082304526748971</v>
      </c>
      <c r="I131" s="31">
        <v>5.66</v>
      </c>
      <c r="J131" s="20">
        <f t="shared" si="27"/>
        <v>0.14475703324808184</v>
      </c>
      <c r="K131" s="31">
        <v>147.5</v>
      </c>
      <c r="L131" s="50">
        <f t="shared" si="28"/>
        <v>-2.9490331039003603</v>
      </c>
      <c r="M131" s="31">
        <v>108.5</v>
      </c>
      <c r="N131" s="50">
        <f t="shared" si="29"/>
        <v>-3.0606488011283495</v>
      </c>
      <c r="O131" s="31">
        <v>58.3</v>
      </c>
      <c r="P131" s="11">
        <f t="shared" si="30"/>
        <v>-1.2145833333333333</v>
      </c>
      <c r="Q131" s="19"/>
      <c r="R131" s="20">
        <f t="shared" si="31"/>
        <v>0</v>
      </c>
      <c r="S131" s="19"/>
      <c r="T131" s="20">
        <f t="shared" si="32"/>
        <v>0</v>
      </c>
      <c r="U131" s="22">
        <f t="shared" si="33"/>
        <v>9.2510256858977264</v>
      </c>
      <c r="V131" s="23">
        <f t="shared" si="34"/>
        <v>-7.2242652383620438</v>
      </c>
      <c r="W131" s="51">
        <f t="shared" si="35"/>
        <v>12.301818868347203</v>
      </c>
      <c r="X131" s="51">
        <v>12</v>
      </c>
      <c r="Y131" s="52" t="s">
        <v>150</v>
      </c>
    </row>
    <row r="132" spans="1:25" x14ac:dyDescent="0.25">
      <c r="A132" s="42" t="s">
        <v>31</v>
      </c>
      <c r="B132" s="10">
        <v>39328</v>
      </c>
      <c r="C132" s="17">
        <v>209.02</v>
      </c>
      <c r="D132" s="11">
        <f t="shared" si="24"/>
        <v>10.424937655860349</v>
      </c>
      <c r="E132" s="17">
        <v>75.64</v>
      </c>
      <c r="F132" s="11">
        <f t="shared" si="25"/>
        <v>3.290126141800783</v>
      </c>
      <c r="G132" s="17">
        <v>16.72</v>
      </c>
      <c r="H132" s="11">
        <f t="shared" si="26"/>
        <v>1.3761316872427982</v>
      </c>
      <c r="I132" s="17">
        <v>6.75</v>
      </c>
      <c r="J132" s="11">
        <f t="shared" si="27"/>
        <v>0.17263427109974425</v>
      </c>
      <c r="K132" s="17">
        <v>167.8</v>
      </c>
      <c r="L132" s="47">
        <f t="shared" si="28"/>
        <v>-3.3549000327761389</v>
      </c>
      <c r="M132" s="17">
        <v>106.2</v>
      </c>
      <c r="N132" s="47">
        <f t="shared" si="29"/>
        <v>-2.9957686882933707</v>
      </c>
      <c r="O132" s="17">
        <v>385.8</v>
      </c>
      <c r="P132" s="11">
        <f t="shared" si="30"/>
        <v>-8.0374999999999996</v>
      </c>
      <c r="Q132" s="17"/>
      <c r="R132" s="11">
        <f t="shared" si="31"/>
        <v>0</v>
      </c>
      <c r="S132" s="17">
        <v>0.06</v>
      </c>
      <c r="T132" s="11">
        <f t="shared" si="32"/>
        <v>-4.2857142857142859E-3</v>
      </c>
      <c r="U132" s="15">
        <f t="shared" si="33"/>
        <v>15.263829756003675</v>
      </c>
      <c r="V132" s="16">
        <f t="shared" si="34"/>
        <v>-14.392454435355223</v>
      </c>
      <c r="W132" s="48">
        <f t="shared" si="35"/>
        <v>2.9382484839498173</v>
      </c>
      <c r="X132" s="48">
        <v>3</v>
      </c>
      <c r="Y132" s="49" t="s">
        <v>149</v>
      </c>
    </row>
    <row r="133" spans="1:25" x14ac:dyDescent="0.25">
      <c r="A133" s="42" t="s">
        <v>31</v>
      </c>
      <c r="B133" s="28">
        <v>39458</v>
      </c>
      <c r="C133" s="29">
        <v>56.6</v>
      </c>
      <c r="D133" s="11">
        <f t="shared" si="24"/>
        <v>2.8229426433915212</v>
      </c>
      <c r="E133" s="29">
        <v>87.8</v>
      </c>
      <c r="F133" s="11">
        <f t="shared" si="25"/>
        <v>3.8190517616354938</v>
      </c>
      <c r="G133" s="29">
        <v>10.14</v>
      </c>
      <c r="H133" s="11">
        <f t="shared" si="26"/>
        <v>0.83456790123456792</v>
      </c>
      <c r="I133" s="29">
        <v>8.0399999999999991</v>
      </c>
      <c r="J133" s="11">
        <f t="shared" si="27"/>
        <v>0.20562659846547313</v>
      </c>
      <c r="K133" s="29">
        <v>156.1</v>
      </c>
      <c r="L133" s="47">
        <f t="shared" si="28"/>
        <v>-3.1209767289413302</v>
      </c>
      <c r="M133" s="29">
        <v>105</v>
      </c>
      <c r="N133" s="47">
        <f t="shared" si="29"/>
        <v>-2.9619181946403383</v>
      </c>
      <c r="O133" s="29">
        <v>48.5</v>
      </c>
      <c r="P133" s="11">
        <f t="shared" si="30"/>
        <v>-1.0104166666666667</v>
      </c>
      <c r="Q133" s="29">
        <f>0.001/2</f>
        <v>5.0000000000000001E-4</v>
      </c>
      <c r="R133" s="11">
        <f t="shared" si="31"/>
        <v>-3.5714285714285717E-5</v>
      </c>
      <c r="S133" s="17"/>
      <c r="T133" s="11">
        <f t="shared" si="32"/>
        <v>0</v>
      </c>
      <c r="U133" s="15">
        <f t="shared" si="33"/>
        <v>7.682188904727056</v>
      </c>
      <c r="V133" s="16">
        <f t="shared" si="34"/>
        <v>-7.09334730453405</v>
      </c>
      <c r="W133" s="48">
        <f t="shared" si="35"/>
        <v>3.9852469098476977</v>
      </c>
      <c r="X133" s="48">
        <v>4</v>
      </c>
      <c r="Y133" s="49" t="s">
        <v>149</v>
      </c>
    </row>
    <row r="134" spans="1:25" x14ac:dyDescent="0.25">
      <c r="A134" s="43" t="s">
        <v>31</v>
      </c>
      <c r="B134" s="18">
        <v>39482</v>
      </c>
      <c r="C134" s="19">
        <v>140.34</v>
      </c>
      <c r="D134" s="11">
        <f t="shared" si="24"/>
        <v>6.9995012468827928</v>
      </c>
      <c r="E134" s="19">
        <v>88.62</v>
      </c>
      <c r="F134" s="20">
        <f t="shared" si="25"/>
        <v>3.8547194432361902</v>
      </c>
      <c r="G134" s="19">
        <v>13.56</v>
      </c>
      <c r="H134" s="11">
        <f t="shared" si="26"/>
        <v>1.1160493827160494</v>
      </c>
      <c r="I134" s="19">
        <v>5.28</v>
      </c>
      <c r="J134" s="20">
        <f t="shared" si="27"/>
        <v>0.13503836317135551</v>
      </c>
      <c r="K134" s="19">
        <v>165</v>
      </c>
      <c r="L134" s="50">
        <f t="shared" si="28"/>
        <v>-3.2989183874139623</v>
      </c>
      <c r="M134" s="19">
        <v>119.87</v>
      </c>
      <c r="N134" s="50">
        <f t="shared" si="29"/>
        <v>-3.3813822284908319</v>
      </c>
      <c r="O134" s="19">
        <v>199.3</v>
      </c>
      <c r="P134" s="11">
        <f t="shared" si="30"/>
        <v>-4.1520833333333336</v>
      </c>
      <c r="Q134" s="19"/>
      <c r="R134" s="20">
        <f t="shared" si="31"/>
        <v>0</v>
      </c>
      <c r="S134" s="19"/>
      <c r="T134" s="20">
        <f t="shared" si="32"/>
        <v>0</v>
      </c>
      <c r="U134" s="22">
        <f t="shared" si="33"/>
        <v>12.105308436006387</v>
      </c>
      <c r="V134" s="23">
        <f t="shared" si="34"/>
        <v>-10.832383949238128</v>
      </c>
      <c r="W134" s="51">
        <f t="shared" si="35"/>
        <v>5.5494880016226604</v>
      </c>
      <c r="X134" s="51">
        <v>6</v>
      </c>
      <c r="Y134" s="52" t="s">
        <v>150</v>
      </c>
    </row>
    <row r="135" spans="1:25" x14ac:dyDescent="0.25">
      <c r="A135" s="43" t="s">
        <v>31</v>
      </c>
      <c r="B135" s="30">
        <v>39488</v>
      </c>
      <c r="C135" s="31">
        <v>70.2</v>
      </c>
      <c r="D135" s="11">
        <f t="shared" si="24"/>
        <v>3.5012468827930174</v>
      </c>
      <c r="E135" s="31">
        <v>91.5</v>
      </c>
      <c r="F135" s="20">
        <f t="shared" si="25"/>
        <v>3.9799913005654637</v>
      </c>
      <c r="G135" s="31">
        <v>8.84</v>
      </c>
      <c r="H135" s="11">
        <f t="shared" si="26"/>
        <v>0.7275720164609053</v>
      </c>
      <c r="I135" s="31">
        <v>7.33</v>
      </c>
      <c r="J135" s="20">
        <f t="shared" si="27"/>
        <v>0.18746803069053708</v>
      </c>
      <c r="K135" s="31">
        <v>181.7</v>
      </c>
      <c r="L135" s="50">
        <f t="shared" si="28"/>
        <v>-3.6328089151097993</v>
      </c>
      <c r="M135" s="31">
        <v>103</v>
      </c>
      <c r="N135" s="50">
        <f t="shared" si="29"/>
        <v>-2.9055007052186177</v>
      </c>
      <c r="O135" s="31">
        <v>36.200000000000003</v>
      </c>
      <c r="P135" s="11">
        <f t="shared" si="30"/>
        <v>-0.75416666666666676</v>
      </c>
      <c r="Q135" s="31">
        <v>3.1E-2</v>
      </c>
      <c r="R135" s="20">
        <f t="shared" si="31"/>
        <v>-2.2142857142857142E-3</v>
      </c>
      <c r="S135" s="19"/>
      <c r="T135" s="20">
        <f t="shared" si="32"/>
        <v>0</v>
      </c>
      <c r="U135" s="22">
        <f t="shared" si="33"/>
        <v>8.3962782305099246</v>
      </c>
      <c r="V135" s="23">
        <f t="shared" si="34"/>
        <v>-7.2946905727093689</v>
      </c>
      <c r="W135" s="51">
        <f t="shared" si="35"/>
        <v>7.0205203490975299</v>
      </c>
      <c r="X135" s="51">
        <v>7</v>
      </c>
      <c r="Y135" s="52" t="s">
        <v>150</v>
      </c>
    </row>
    <row r="136" spans="1:25" x14ac:dyDescent="0.25">
      <c r="A136" s="43" t="s">
        <v>31</v>
      </c>
      <c r="B136" s="18">
        <v>39510</v>
      </c>
      <c r="C136" s="19">
        <v>125.381</v>
      </c>
      <c r="D136" s="11">
        <f t="shared" si="24"/>
        <v>6.2534164588528673</v>
      </c>
      <c r="E136" s="19">
        <v>83.18</v>
      </c>
      <c r="F136" s="20">
        <f t="shared" si="25"/>
        <v>3.6180948238364512</v>
      </c>
      <c r="G136" s="19">
        <v>11.539</v>
      </c>
      <c r="H136" s="11">
        <f t="shared" si="26"/>
        <v>0.94971193415637856</v>
      </c>
      <c r="I136" s="19">
        <v>6.09</v>
      </c>
      <c r="J136" s="20">
        <f t="shared" si="27"/>
        <v>0.15575447570332479</v>
      </c>
      <c r="K136" s="19">
        <v>112.8</v>
      </c>
      <c r="L136" s="50">
        <f t="shared" si="28"/>
        <v>-2.2552605703048179</v>
      </c>
      <c r="M136" s="19">
        <v>111.84</v>
      </c>
      <c r="N136" s="50">
        <f t="shared" si="29"/>
        <v>-3.1548660084626232</v>
      </c>
      <c r="O136" s="19">
        <v>146.30000000000001</v>
      </c>
      <c r="P136" s="11">
        <f t="shared" si="30"/>
        <v>-3.0479166666666671</v>
      </c>
      <c r="Q136" s="19"/>
      <c r="R136" s="20">
        <f t="shared" si="31"/>
        <v>0</v>
      </c>
      <c r="S136" s="19">
        <v>2.5999999999999999E-2</v>
      </c>
      <c r="T136" s="20">
        <f t="shared" si="32"/>
        <v>-1.8571428571428571E-3</v>
      </c>
      <c r="U136" s="22">
        <f t="shared" si="33"/>
        <v>10.976977692549022</v>
      </c>
      <c r="V136" s="23">
        <f t="shared" si="34"/>
        <v>-8.4599003882912509</v>
      </c>
      <c r="W136" s="51">
        <f t="shared" si="35"/>
        <v>12.950008194674831</v>
      </c>
      <c r="X136" s="51">
        <v>13</v>
      </c>
      <c r="Y136" s="52" t="s">
        <v>150</v>
      </c>
    </row>
    <row r="137" spans="1:25" x14ac:dyDescent="0.25">
      <c r="A137" s="43" t="s">
        <v>31</v>
      </c>
      <c r="B137" s="30">
        <v>39516</v>
      </c>
      <c r="C137" s="31">
        <v>72</v>
      </c>
      <c r="D137" s="11">
        <f t="shared" si="24"/>
        <v>3.591022443890274</v>
      </c>
      <c r="E137" s="31">
        <v>79.7</v>
      </c>
      <c r="F137" s="20">
        <f t="shared" si="25"/>
        <v>3.4667246628969122</v>
      </c>
      <c r="G137" s="31">
        <v>7.41</v>
      </c>
      <c r="H137" s="11">
        <f t="shared" si="26"/>
        <v>0.6098765432098765</v>
      </c>
      <c r="I137" s="31">
        <v>6.02</v>
      </c>
      <c r="J137" s="20">
        <f t="shared" si="27"/>
        <v>0.15396419437340153</v>
      </c>
      <c r="K137" s="31">
        <v>144.9</v>
      </c>
      <c r="L137" s="50">
        <f t="shared" si="28"/>
        <v>-2.8970501474926249</v>
      </c>
      <c r="M137" s="31">
        <v>109</v>
      </c>
      <c r="N137" s="50">
        <f t="shared" si="29"/>
        <v>-3.0747531734837796</v>
      </c>
      <c r="O137" s="31">
        <v>46.6</v>
      </c>
      <c r="P137" s="11">
        <f t="shared" si="30"/>
        <v>-0.97083333333333333</v>
      </c>
      <c r="Q137" s="31">
        <f>0.001/2</f>
        <v>5.0000000000000001E-4</v>
      </c>
      <c r="R137" s="20">
        <f t="shared" si="31"/>
        <v>-3.5714285714285717E-5</v>
      </c>
      <c r="S137" s="19"/>
      <c r="T137" s="20">
        <f t="shared" si="32"/>
        <v>0</v>
      </c>
      <c r="U137" s="22">
        <f t="shared" si="33"/>
        <v>7.8215878443704643</v>
      </c>
      <c r="V137" s="23">
        <f t="shared" si="34"/>
        <v>-6.9426723685954519</v>
      </c>
      <c r="W137" s="51">
        <f t="shared" si="35"/>
        <v>5.9529936691521614</v>
      </c>
      <c r="X137" s="51">
        <v>6</v>
      </c>
      <c r="Y137" s="52" t="s">
        <v>150</v>
      </c>
    </row>
    <row r="138" spans="1:25" x14ac:dyDescent="0.25">
      <c r="A138" s="43" t="s">
        <v>31</v>
      </c>
      <c r="B138" s="18">
        <v>39545</v>
      </c>
      <c r="C138" s="19">
        <v>113</v>
      </c>
      <c r="D138" s="11">
        <f t="shared" si="24"/>
        <v>5.6359102244389021</v>
      </c>
      <c r="E138" s="19">
        <v>85</v>
      </c>
      <c r="F138" s="20">
        <f t="shared" si="25"/>
        <v>3.6972596781209224</v>
      </c>
      <c r="G138" s="19">
        <v>10.97</v>
      </c>
      <c r="H138" s="11">
        <f t="shared" si="26"/>
        <v>0.90288065843621401</v>
      </c>
      <c r="I138" s="19">
        <v>5.35</v>
      </c>
      <c r="J138" s="20">
        <f t="shared" si="27"/>
        <v>0.13682864450127877</v>
      </c>
      <c r="K138" s="19">
        <v>166</v>
      </c>
      <c r="L138" s="50">
        <f t="shared" si="28"/>
        <v>-3.3189118321861679</v>
      </c>
      <c r="M138" s="19">
        <v>111.2</v>
      </c>
      <c r="N138" s="50">
        <f t="shared" si="29"/>
        <v>-3.1368124118476728</v>
      </c>
      <c r="O138" s="19">
        <v>119.7</v>
      </c>
      <c r="P138" s="11">
        <f t="shared" si="30"/>
        <v>-2.4937499999999999</v>
      </c>
      <c r="Q138" s="19"/>
      <c r="R138" s="20">
        <f t="shared" si="31"/>
        <v>0</v>
      </c>
      <c r="S138" s="19"/>
      <c r="T138" s="20">
        <f t="shared" si="32"/>
        <v>0</v>
      </c>
      <c r="U138" s="22">
        <f t="shared" si="33"/>
        <v>10.372879205497316</v>
      </c>
      <c r="V138" s="23">
        <f t="shared" si="34"/>
        <v>-8.9494742440338406</v>
      </c>
      <c r="W138" s="51">
        <f t="shared" si="35"/>
        <v>7.3666231454741009</v>
      </c>
      <c r="X138" s="51">
        <v>7</v>
      </c>
      <c r="Y138" s="52" t="s">
        <v>150</v>
      </c>
    </row>
    <row r="139" spans="1:25" x14ac:dyDescent="0.25">
      <c r="A139" s="42" t="s">
        <v>31</v>
      </c>
      <c r="B139" s="28">
        <v>39546</v>
      </c>
      <c r="C139" s="29">
        <v>65.599999999999994</v>
      </c>
      <c r="D139" s="11">
        <f t="shared" si="24"/>
        <v>3.2718204488778051</v>
      </c>
      <c r="E139" s="29">
        <v>74.3</v>
      </c>
      <c r="F139" s="11">
        <f t="shared" si="25"/>
        <v>3.231839930404524</v>
      </c>
      <c r="G139" s="29">
        <v>7.97</v>
      </c>
      <c r="H139" s="11">
        <f t="shared" si="26"/>
        <v>0.65596707818930033</v>
      </c>
      <c r="I139" s="29">
        <v>5.87</v>
      </c>
      <c r="J139" s="11">
        <f t="shared" si="27"/>
        <v>0.15012787723785165</v>
      </c>
      <c r="K139" s="29">
        <v>142.19999999999999</v>
      </c>
      <c r="L139" s="47">
        <f t="shared" si="28"/>
        <v>-2.8430678466076693</v>
      </c>
      <c r="M139" s="29">
        <v>116.6</v>
      </c>
      <c r="N139" s="47">
        <f t="shared" si="29"/>
        <v>-3.2891396332863185</v>
      </c>
      <c r="O139" s="29">
        <v>60.8</v>
      </c>
      <c r="P139" s="11">
        <f t="shared" si="30"/>
        <v>-1.2666666666666666</v>
      </c>
      <c r="Q139" s="17"/>
      <c r="R139" s="11">
        <f t="shared" si="31"/>
        <v>0</v>
      </c>
      <c r="S139" s="17"/>
      <c r="T139" s="11">
        <f t="shared" si="32"/>
        <v>0</v>
      </c>
      <c r="U139" s="15">
        <f t="shared" si="33"/>
        <v>7.3097553347094806</v>
      </c>
      <c r="V139" s="16">
        <f t="shared" si="34"/>
        <v>-7.3988741465606545</v>
      </c>
      <c r="W139" s="48">
        <f t="shared" si="35"/>
        <v>-0.60589473658750559</v>
      </c>
      <c r="X139" s="48">
        <v>-1</v>
      </c>
      <c r="Y139" s="49" t="s">
        <v>149</v>
      </c>
    </row>
    <row r="140" spans="1:25" x14ac:dyDescent="0.25">
      <c r="A140" s="42" t="s">
        <v>31</v>
      </c>
      <c r="B140" s="10">
        <v>39573</v>
      </c>
      <c r="C140" s="17">
        <v>94.9</v>
      </c>
      <c r="D140" s="11">
        <f>(C140/20.05)</f>
        <v>4.7331670822942646</v>
      </c>
      <c r="E140" s="17">
        <v>81.7</v>
      </c>
      <c r="F140" s="11">
        <f>E140/22.99</f>
        <v>3.553719008264463</v>
      </c>
      <c r="G140" s="17">
        <v>9.93</v>
      </c>
      <c r="H140" s="11">
        <f>(G140/12.15)</f>
        <v>0.81728395061728387</v>
      </c>
      <c r="I140" s="17">
        <v>5.21</v>
      </c>
      <c r="J140" s="11">
        <f>I140/39.1</f>
        <v>0.13324808184143222</v>
      </c>
      <c r="K140" s="17">
        <v>163.80000000000001</v>
      </c>
      <c r="L140" s="47">
        <f>(K140*1.22)/-61.02</f>
        <v>-3.2749262536873158</v>
      </c>
      <c r="M140" s="17">
        <v>109.9</v>
      </c>
      <c r="N140" s="47">
        <f>(M140/35.45)*-1</f>
        <v>-3.1001410437235544</v>
      </c>
      <c r="O140" s="17">
        <v>98.2</v>
      </c>
      <c r="P140" s="11">
        <f>(O140/-48)</f>
        <v>-2.0458333333333334</v>
      </c>
      <c r="Q140" s="17"/>
      <c r="R140" s="11">
        <f>Q140/-14</f>
        <v>0</v>
      </c>
      <c r="S140" s="17"/>
      <c r="T140" s="11">
        <f>S140/-14</f>
        <v>0</v>
      </c>
      <c r="U140" s="15">
        <f>D140+F140+H140+J140</f>
        <v>9.2374181230174432</v>
      </c>
      <c r="V140" s="16">
        <f>L140+N140+P140+R140+T140</f>
        <v>-8.4209006307442031</v>
      </c>
      <c r="W140" s="48">
        <f>((U140+V140)/(U140-V140))*100</f>
        <v>4.6239820656726005</v>
      </c>
      <c r="X140" s="48">
        <v>5</v>
      </c>
      <c r="Y140" s="49" t="s">
        <v>149</v>
      </c>
    </row>
    <row r="141" spans="1:25" x14ac:dyDescent="0.25">
      <c r="A141" s="43" t="s">
        <v>31</v>
      </c>
      <c r="B141" s="18">
        <v>39603</v>
      </c>
      <c r="C141" s="19">
        <v>57</v>
      </c>
      <c r="D141" s="11">
        <f t="shared" si="24"/>
        <v>2.8428927680798002</v>
      </c>
      <c r="E141" s="19">
        <v>71</v>
      </c>
      <c r="F141" s="20">
        <f t="shared" si="25"/>
        <v>3.0882992605480646</v>
      </c>
      <c r="G141" s="19">
        <v>9</v>
      </c>
      <c r="H141" s="11">
        <f t="shared" si="26"/>
        <v>0.7407407407407407</v>
      </c>
      <c r="I141" s="19">
        <v>4.5</v>
      </c>
      <c r="J141" s="20">
        <f t="shared" si="27"/>
        <v>0.11508951406649616</v>
      </c>
      <c r="K141" s="19">
        <v>160</v>
      </c>
      <c r="L141" s="50">
        <f t="shared" si="28"/>
        <v>-3.1989511635529331</v>
      </c>
      <c r="M141" s="19">
        <v>119</v>
      </c>
      <c r="N141" s="50">
        <f t="shared" si="29"/>
        <v>-3.3568406205923833</v>
      </c>
      <c r="O141" s="19">
        <v>57</v>
      </c>
      <c r="P141" s="11">
        <f t="shared" si="30"/>
        <v>-1.1875</v>
      </c>
      <c r="Q141" s="19"/>
      <c r="R141" s="20">
        <f t="shared" si="31"/>
        <v>0</v>
      </c>
      <c r="S141" s="19">
        <v>0.1</v>
      </c>
      <c r="T141" s="20">
        <f t="shared" si="32"/>
        <v>-7.1428571428571435E-3</v>
      </c>
      <c r="U141" s="22">
        <f t="shared" si="33"/>
        <v>6.7870222834351015</v>
      </c>
      <c r="V141" s="23">
        <f t="shared" si="34"/>
        <v>-7.7504346412881739</v>
      </c>
      <c r="W141" s="51">
        <f t="shared" si="35"/>
        <v>-6.6271037832940038</v>
      </c>
      <c r="X141" s="51">
        <v>-7</v>
      </c>
      <c r="Y141" s="52" t="s">
        <v>150</v>
      </c>
    </row>
    <row r="142" spans="1:25" x14ac:dyDescent="0.25">
      <c r="A142" s="43" t="s">
        <v>31</v>
      </c>
      <c r="B142" s="18">
        <v>39631</v>
      </c>
      <c r="C142" s="19">
        <v>161</v>
      </c>
      <c r="D142" s="11">
        <f t="shared" si="24"/>
        <v>8.0299251870324184</v>
      </c>
      <c r="E142" s="19">
        <v>78</v>
      </c>
      <c r="F142" s="20">
        <f t="shared" si="25"/>
        <v>3.3927794693344935</v>
      </c>
      <c r="G142" s="19">
        <v>14</v>
      </c>
      <c r="H142" s="11">
        <f t="shared" si="26"/>
        <v>1.1522633744855966</v>
      </c>
      <c r="I142" s="19">
        <v>6.4</v>
      </c>
      <c r="J142" s="20">
        <f t="shared" si="27"/>
        <v>0.16368286445012789</v>
      </c>
      <c r="K142" s="19">
        <v>178</v>
      </c>
      <c r="L142" s="50">
        <f t="shared" si="28"/>
        <v>-3.5588331694526381</v>
      </c>
      <c r="M142" s="19">
        <v>103</v>
      </c>
      <c r="N142" s="50">
        <f t="shared" si="29"/>
        <v>-2.9055007052186177</v>
      </c>
      <c r="O142" s="19">
        <v>236</v>
      </c>
      <c r="P142" s="11">
        <f t="shared" si="30"/>
        <v>-4.916666666666667</v>
      </c>
      <c r="Q142" s="19"/>
      <c r="R142" s="20">
        <f t="shared" si="31"/>
        <v>0</v>
      </c>
      <c r="S142" s="19">
        <v>0</v>
      </c>
      <c r="T142" s="20">
        <f t="shared" si="32"/>
        <v>0</v>
      </c>
      <c r="U142" s="22">
        <f t="shared" si="33"/>
        <v>12.738650895302635</v>
      </c>
      <c r="V142" s="23">
        <f t="shared" si="34"/>
        <v>-11.381000541337922</v>
      </c>
      <c r="W142" s="51">
        <f t="shared" si="35"/>
        <v>5.6288141540150294</v>
      </c>
      <c r="X142" s="51">
        <v>6</v>
      </c>
      <c r="Y142" s="52" t="s">
        <v>150</v>
      </c>
    </row>
    <row r="143" spans="1:25" x14ac:dyDescent="0.25">
      <c r="A143" s="42" t="s">
        <v>31</v>
      </c>
      <c r="B143" s="28">
        <v>39635</v>
      </c>
      <c r="C143" s="29">
        <v>63</v>
      </c>
      <c r="D143" s="11">
        <f t="shared" si="24"/>
        <v>3.1421446384039897</v>
      </c>
      <c r="E143" s="29">
        <v>83</v>
      </c>
      <c r="F143" s="11">
        <f t="shared" si="25"/>
        <v>3.6102653327533711</v>
      </c>
      <c r="G143" s="29">
        <v>11</v>
      </c>
      <c r="H143" s="11">
        <f t="shared" si="26"/>
        <v>0.90534979423868311</v>
      </c>
      <c r="I143" s="29">
        <v>5.2</v>
      </c>
      <c r="J143" s="11">
        <f t="shared" si="27"/>
        <v>0.13299232736572891</v>
      </c>
      <c r="K143" s="29">
        <v>162</v>
      </c>
      <c r="L143" s="47">
        <f t="shared" si="28"/>
        <v>-3.2389380530973448</v>
      </c>
      <c r="M143" s="29">
        <v>133</v>
      </c>
      <c r="N143" s="47">
        <f t="shared" si="29"/>
        <v>-3.7517630465444283</v>
      </c>
      <c r="O143" s="29">
        <v>56</v>
      </c>
      <c r="P143" s="11">
        <f t="shared" si="30"/>
        <v>-1.1666666666666667</v>
      </c>
      <c r="Q143" s="29">
        <v>0.1</v>
      </c>
      <c r="R143" s="11">
        <f t="shared" si="31"/>
        <v>-7.1428571428571435E-3</v>
      </c>
      <c r="S143" s="17"/>
      <c r="T143" s="11">
        <f t="shared" si="32"/>
        <v>0</v>
      </c>
      <c r="U143" s="15">
        <f t="shared" si="33"/>
        <v>7.7907520927617728</v>
      </c>
      <c r="V143" s="16">
        <f t="shared" si="34"/>
        <v>-8.1645106234512976</v>
      </c>
      <c r="W143" s="48">
        <f t="shared" si="35"/>
        <v>-2.3425407487005967</v>
      </c>
      <c r="X143" s="48">
        <v>-2</v>
      </c>
      <c r="Y143" s="49" t="s">
        <v>149</v>
      </c>
    </row>
    <row r="144" spans="1:25" x14ac:dyDescent="0.25">
      <c r="A144" s="43" t="s">
        <v>31</v>
      </c>
      <c r="B144" s="18">
        <v>39636</v>
      </c>
      <c r="C144" s="19">
        <v>94.4</v>
      </c>
      <c r="D144" s="11">
        <f t="shared" si="24"/>
        <v>4.7082294264339151</v>
      </c>
      <c r="E144" s="19">
        <v>82.7</v>
      </c>
      <c r="F144" s="20">
        <f t="shared" si="25"/>
        <v>3.5972161809482386</v>
      </c>
      <c r="G144" s="19">
        <v>9.73</v>
      </c>
      <c r="H144" s="11">
        <f t="shared" si="26"/>
        <v>0.80082304526748971</v>
      </c>
      <c r="I144" s="19">
        <v>5.66</v>
      </c>
      <c r="J144" s="20">
        <f t="shared" si="27"/>
        <v>0.14475703324808184</v>
      </c>
      <c r="K144" s="19">
        <v>147.5</v>
      </c>
      <c r="L144" s="50">
        <f t="shared" si="28"/>
        <v>-2.9490331039003603</v>
      </c>
      <c r="M144" s="19">
        <v>108.5</v>
      </c>
      <c r="N144" s="50">
        <f t="shared" si="29"/>
        <v>-3.0606488011283495</v>
      </c>
      <c r="O144" s="19">
        <v>58.3</v>
      </c>
      <c r="P144" s="11">
        <f t="shared" si="30"/>
        <v>-1.2145833333333333</v>
      </c>
      <c r="Q144" s="19"/>
      <c r="R144" s="20">
        <f t="shared" si="31"/>
        <v>0</v>
      </c>
      <c r="S144" s="19"/>
      <c r="T144" s="20">
        <f t="shared" si="32"/>
        <v>0</v>
      </c>
      <c r="U144" s="22">
        <f t="shared" si="33"/>
        <v>9.2510256858977264</v>
      </c>
      <c r="V144" s="23">
        <f t="shared" si="34"/>
        <v>-7.2242652383620438</v>
      </c>
      <c r="W144" s="51">
        <f t="shared" si="35"/>
        <v>12.301818868347203</v>
      </c>
      <c r="X144" s="51">
        <v>12</v>
      </c>
      <c r="Y144" s="52" t="s">
        <v>150</v>
      </c>
    </row>
    <row r="145" spans="1:25" x14ac:dyDescent="0.25">
      <c r="A145" s="42" t="s">
        <v>31</v>
      </c>
      <c r="B145" s="10">
        <v>39664</v>
      </c>
      <c r="C145" s="17">
        <v>65.599999999999994</v>
      </c>
      <c r="D145" s="11">
        <f t="shared" si="24"/>
        <v>3.2718204488778051</v>
      </c>
      <c r="E145" s="17">
        <v>74.3</v>
      </c>
      <c r="F145" s="11">
        <f t="shared" si="25"/>
        <v>3.231839930404524</v>
      </c>
      <c r="G145" s="17">
        <v>7.97</v>
      </c>
      <c r="H145" s="11">
        <f t="shared" si="26"/>
        <v>0.65596707818930033</v>
      </c>
      <c r="I145" s="17">
        <v>5.87</v>
      </c>
      <c r="J145" s="11">
        <f t="shared" si="27"/>
        <v>0.15012787723785165</v>
      </c>
      <c r="K145" s="17">
        <v>142.19999999999999</v>
      </c>
      <c r="L145" s="47">
        <f t="shared" si="28"/>
        <v>-2.8430678466076693</v>
      </c>
      <c r="M145" s="17">
        <v>116.6</v>
      </c>
      <c r="N145" s="47">
        <f t="shared" si="29"/>
        <v>-3.2891396332863185</v>
      </c>
      <c r="O145" s="17">
        <v>60.8</v>
      </c>
      <c r="P145" s="11">
        <f t="shared" si="30"/>
        <v>-1.2666666666666666</v>
      </c>
      <c r="Q145" s="17"/>
      <c r="R145" s="11">
        <f t="shared" si="31"/>
        <v>0</v>
      </c>
      <c r="S145" s="17"/>
      <c r="T145" s="11">
        <f t="shared" si="32"/>
        <v>0</v>
      </c>
      <c r="U145" s="15">
        <f t="shared" si="33"/>
        <v>7.3097553347094806</v>
      </c>
      <c r="V145" s="16">
        <f t="shared" si="34"/>
        <v>-7.3988741465606545</v>
      </c>
      <c r="W145" s="48">
        <f t="shared" si="35"/>
        <v>-0.60589473658750559</v>
      </c>
      <c r="X145" s="48">
        <v>-1</v>
      </c>
      <c r="Y145" s="49" t="s">
        <v>149</v>
      </c>
    </row>
    <row r="146" spans="1:25" x14ac:dyDescent="0.25">
      <c r="A146" s="42" t="s">
        <v>31</v>
      </c>
      <c r="B146" s="10">
        <v>39692</v>
      </c>
      <c r="C146" s="17">
        <v>68.400000000000006</v>
      </c>
      <c r="D146" s="11">
        <f t="shared" si="24"/>
        <v>3.4114713216957608</v>
      </c>
      <c r="E146" s="17">
        <v>77.8</v>
      </c>
      <c r="F146" s="11">
        <f t="shared" si="25"/>
        <v>3.3840800347977384</v>
      </c>
      <c r="G146" s="17">
        <v>7.97</v>
      </c>
      <c r="H146" s="11">
        <f t="shared" si="26"/>
        <v>0.65596707818930033</v>
      </c>
      <c r="I146" s="17">
        <v>5.23</v>
      </c>
      <c r="J146" s="11">
        <f t="shared" si="27"/>
        <v>0.13375959079283889</v>
      </c>
      <c r="K146" s="17">
        <v>148.6</v>
      </c>
      <c r="L146" s="47">
        <f t="shared" si="28"/>
        <v>-2.971025893149787</v>
      </c>
      <c r="M146" s="17">
        <v>110.6</v>
      </c>
      <c r="N146" s="47">
        <f t="shared" si="29"/>
        <v>-3.1198871650211562</v>
      </c>
      <c r="O146" s="17">
        <v>56.2</v>
      </c>
      <c r="P146" s="11">
        <f t="shared" si="30"/>
        <v>-1.1708333333333334</v>
      </c>
      <c r="Q146" s="17"/>
      <c r="R146" s="11">
        <f t="shared" si="31"/>
        <v>0</v>
      </c>
      <c r="S146" s="17"/>
      <c r="T146" s="11">
        <f t="shared" si="32"/>
        <v>0</v>
      </c>
      <c r="U146" s="15">
        <f t="shared" si="33"/>
        <v>7.5852780254756391</v>
      </c>
      <c r="V146" s="16">
        <f t="shared" si="34"/>
        <v>-7.2617463915042766</v>
      </c>
      <c r="W146" s="48">
        <f t="shared" si="35"/>
        <v>2.1791008412524264</v>
      </c>
      <c r="X146" s="48">
        <v>2</v>
      </c>
      <c r="Y146" s="49" t="s">
        <v>149</v>
      </c>
    </row>
    <row r="147" spans="1:25" x14ac:dyDescent="0.25">
      <c r="A147" s="42" t="s">
        <v>31</v>
      </c>
      <c r="B147" s="10">
        <v>39755</v>
      </c>
      <c r="C147" s="17">
        <v>61.4</v>
      </c>
      <c r="D147" s="11">
        <f t="shared" si="24"/>
        <v>3.0623441396508726</v>
      </c>
      <c r="E147" s="17">
        <v>80</v>
      </c>
      <c r="F147" s="11">
        <f t="shared" si="25"/>
        <v>3.4797738147020447</v>
      </c>
      <c r="G147" s="17">
        <v>7.92</v>
      </c>
      <c r="H147" s="11">
        <f t="shared" si="26"/>
        <v>0.65185185185185179</v>
      </c>
      <c r="I147" s="17">
        <v>6.54</v>
      </c>
      <c r="J147" s="11">
        <f t="shared" si="27"/>
        <v>0.16726342710997441</v>
      </c>
      <c r="K147" s="17">
        <v>144.19999999999999</v>
      </c>
      <c r="L147" s="47">
        <f t="shared" si="28"/>
        <v>-2.8830547361520806</v>
      </c>
      <c r="M147" s="17">
        <v>107.7</v>
      </c>
      <c r="N147" s="47">
        <f t="shared" si="29"/>
        <v>-3.0380818053596612</v>
      </c>
      <c r="O147" s="17">
        <v>55</v>
      </c>
      <c r="P147" s="11">
        <f t="shared" si="30"/>
        <v>-1.1458333333333333</v>
      </c>
      <c r="Q147" s="17"/>
      <c r="R147" s="11">
        <f t="shared" si="31"/>
        <v>0</v>
      </c>
      <c r="S147" s="17">
        <f>0.001/2</f>
        <v>5.0000000000000001E-4</v>
      </c>
      <c r="T147" s="11">
        <f t="shared" si="32"/>
        <v>-3.5714285714285717E-5</v>
      </c>
      <c r="U147" s="15">
        <f t="shared" si="33"/>
        <v>7.3612332333147439</v>
      </c>
      <c r="V147" s="16">
        <f t="shared" si="34"/>
        <v>-7.0670055891307895</v>
      </c>
      <c r="W147" s="48">
        <f t="shared" si="35"/>
        <v>2.0392485029166152</v>
      </c>
      <c r="X147" s="48">
        <v>2</v>
      </c>
      <c r="Y147" s="49" t="s">
        <v>149</v>
      </c>
    </row>
    <row r="148" spans="1:25" x14ac:dyDescent="0.25">
      <c r="A148" s="42" t="s">
        <v>31</v>
      </c>
      <c r="B148" s="10">
        <v>39783</v>
      </c>
      <c r="C148" s="17">
        <v>63.5</v>
      </c>
      <c r="D148" s="11">
        <f t="shared" si="24"/>
        <v>3.1670822942643388</v>
      </c>
      <c r="E148" s="17">
        <v>80.7</v>
      </c>
      <c r="F148" s="11">
        <f t="shared" si="25"/>
        <v>3.5102218355806878</v>
      </c>
      <c r="G148" s="17">
        <v>7.1</v>
      </c>
      <c r="H148" s="11">
        <f t="shared" si="26"/>
        <v>0.58436213991769548</v>
      </c>
      <c r="I148" s="17">
        <v>5.55</v>
      </c>
      <c r="J148" s="11">
        <f t="shared" si="27"/>
        <v>0.14194373401534527</v>
      </c>
      <c r="K148" s="17">
        <v>138.9</v>
      </c>
      <c r="L148" s="47">
        <f t="shared" si="28"/>
        <v>-2.7770894788593901</v>
      </c>
      <c r="M148" s="17">
        <v>109</v>
      </c>
      <c r="N148" s="47">
        <f t="shared" si="29"/>
        <v>-3.0747531734837796</v>
      </c>
      <c r="O148" s="17">
        <v>58.2</v>
      </c>
      <c r="P148" s="11">
        <f t="shared" si="30"/>
        <v>-1.2125000000000001</v>
      </c>
      <c r="Q148" s="17"/>
      <c r="R148" s="11">
        <f t="shared" si="31"/>
        <v>0</v>
      </c>
      <c r="S148" s="17">
        <f>0.001/2</f>
        <v>5.0000000000000001E-4</v>
      </c>
      <c r="T148" s="11">
        <f t="shared" si="32"/>
        <v>-3.5714285714285717E-5</v>
      </c>
      <c r="U148" s="15">
        <f t="shared" si="33"/>
        <v>7.4036100037780672</v>
      </c>
      <c r="V148" s="16">
        <f t="shared" si="34"/>
        <v>-7.0643783666288842</v>
      </c>
      <c r="W148" s="48">
        <f t="shared" si="35"/>
        <v>2.3447049338459016</v>
      </c>
      <c r="X148" s="48">
        <v>2</v>
      </c>
      <c r="Y148" s="49" t="s">
        <v>149</v>
      </c>
    </row>
    <row r="149" spans="1:25" x14ac:dyDescent="0.25">
      <c r="A149" s="42" t="s">
        <v>31</v>
      </c>
      <c r="B149" s="28">
        <v>39821</v>
      </c>
      <c r="C149" s="29">
        <v>68.400000000000006</v>
      </c>
      <c r="D149" s="11">
        <f t="shared" si="24"/>
        <v>3.4114713216957608</v>
      </c>
      <c r="E149" s="29">
        <v>77.8</v>
      </c>
      <c r="F149" s="11">
        <f t="shared" si="25"/>
        <v>3.3840800347977384</v>
      </c>
      <c r="G149" s="29">
        <v>7.97</v>
      </c>
      <c r="H149" s="11">
        <f t="shared" si="26"/>
        <v>0.65596707818930033</v>
      </c>
      <c r="I149" s="29">
        <v>5.23</v>
      </c>
      <c r="J149" s="11">
        <f t="shared" si="27"/>
        <v>0.13375959079283889</v>
      </c>
      <c r="K149" s="29">
        <v>148.6</v>
      </c>
      <c r="L149" s="47">
        <f t="shared" si="28"/>
        <v>-2.971025893149787</v>
      </c>
      <c r="M149" s="29">
        <v>110.6</v>
      </c>
      <c r="N149" s="47">
        <f t="shared" si="29"/>
        <v>-3.1198871650211562</v>
      </c>
      <c r="O149" s="29">
        <v>56.2</v>
      </c>
      <c r="P149" s="11">
        <f t="shared" si="30"/>
        <v>-1.1708333333333334</v>
      </c>
      <c r="Q149" s="17"/>
      <c r="R149" s="11">
        <f t="shared" si="31"/>
        <v>0</v>
      </c>
      <c r="S149" s="17"/>
      <c r="T149" s="11">
        <f t="shared" si="32"/>
        <v>0</v>
      </c>
      <c r="U149" s="15">
        <f t="shared" si="33"/>
        <v>7.5852780254756391</v>
      </c>
      <c r="V149" s="16">
        <f t="shared" si="34"/>
        <v>-7.2617463915042766</v>
      </c>
      <c r="W149" s="48">
        <f t="shared" si="35"/>
        <v>2.1791008412524264</v>
      </c>
      <c r="X149" s="48">
        <v>2</v>
      </c>
      <c r="Y149" s="49" t="s">
        <v>149</v>
      </c>
    </row>
    <row r="150" spans="1:25" x14ac:dyDescent="0.25">
      <c r="A150" s="42" t="s">
        <v>31</v>
      </c>
      <c r="B150" s="10">
        <v>39846</v>
      </c>
      <c r="C150" s="17">
        <v>65.5</v>
      </c>
      <c r="D150" s="11">
        <f t="shared" si="24"/>
        <v>3.2668329177057354</v>
      </c>
      <c r="E150" s="17">
        <v>85.6</v>
      </c>
      <c r="F150" s="11">
        <f t="shared" si="25"/>
        <v>3.7233579817311875</v>
      </c>
      <c r="G150" s="17">
        <v>7.35</v>
      </c>
      <c r="H150" s="11">
        <f t="shared" si="26"/>
        <v>0.60493827160493818</v>
      </c>
      <c r="I150" s="17">
        <v>5.5</v>
      </c>
      <c r="J150" s="11">
        <f t="shared" si="27"/>
        <v>0.14066496163682865</v>
      </c>
      <c r="K150" s="17">
        <v>141.19999999999999</v>
      </c>
      <c r="L150" s="47">
        <f t="shared" si="28"/>
        <v>-2.8230744018354632</v>
      </c>
      <c r="M150" s="17">
        <v>107.3</v>
      </c>
      <c r="N150" s="47">
        <f t="shared" si="29"/>
        <v>-3.0267983074753171</v>
      </c>
      <c r="O150" s="17">
        <v>55.4</v>
      </c>
      <c r="P150" s="11">
        <f t="shared" si="30"/>
        <v>-1.1541666666666666</v>
      </c>
      <c r="Q150" s="17"/>
      <c r="R150" s="11">
        <f t="shared" si="31"/>
        <v>0</v>
      </c>
      <c r="S150" s="17">
        <v>4.0000000000000001E-3</v>
      </c>
      <c r="T150" s="11">
        <f t="shared" si="32"/>
        <v>-2.8571428571428574E-4</v>
      </c>
      <c r="U150" s="15">
        <f t="shared" si="33"/>
        <v>7.7357941326786905</v>
      </c>
      <c r="V150" s="16">
        <f t="shared" si="34"/>
        <v>-7.0043250902631611</v>
      </c>
      <c r="W150" s="48">
        <f t="shared" si="35"/>
        <v>4.9624364047005445</v>
      </c>
      <c r="X150" s="48">
        <v>5</v>
      </c>
      <c r="Y150" s="49" t="s">
        <v>149</v>
      </c>
    </row>
    <row r="151" spans="1:25" x14ac:dyDescent="0.25">
      <c r="A151" s="42" t="s">
        <v>31</v>
      </c>
      <c r="B151" s="28">
        <v>39879</v>
      </c>
      <c r="C151" s="29">
        <v>209.02</v>
      </c>
      <c r="D151" s="11">
        <f t="shared" si="24"/>
        <v>10.424937655860349</v>
      </c>
      <c r="E151" s="29">
        <v>75.64</v>
      </c>
      <c r="F151" s="11">
        <f t="shared" si="25"/>
        <v>3.290126141800783</v>
      </c>
      <c r="G151" s="29">
        <v>16.72</v>
      </c>
      <c r="H151" s="11">
        <f t="shared" si="26"/>
        <v>1.3761316872427982</v>
      </c>
      <c r="I151" s="29">
        <v>6.75</v>
      </c>
      <c r="J151" s="11">
        <f t="shared" si="27"/>
        <v>0.17263427109974425</v>
      </c>
      <c r="K151" s="29">
        <v>167.8</v>
      </c>
      <c r="L151" s="47">
        <f t="shared" si="28"/>
        <v>-3.3549000327761389</v>
      </c>
      <c r="M151" s="29">
        <v>106.2</v>
      </c>
      <c r="N151" s="47">
        <f t="shared" si="29"/>
        <v>-2.9957686882933707</v>
      </c>
      <c r="O151" s="29">
        <v>385.8</v>
      </c>
      <c r="P151" s="11">
        <f t="shared" si="30"/>
        <v>-8.0374999999999996</v>
      </c>
      <c r="Q151" s="29">
        <v>0.06</v>
      </c>
      <c r="R151" s="11">
        <f t="shared" si="31"/>
        <v>-4.2857142857142859E-3</v>
      </c>
      <c r="S151" s="17"/>
      <c r="T151" s="11">
        <f t="shared" si="32"/>
        <v>0</v>
      </c>
      <c r="U151" s="15">
        <f t="shared" si="33"/>
        <v>15.263829756003675</v>
      </c>
      <c r="V151" s="16">
        <f t="shared" si="34"/>
        <v>-14.392454435355223</v>
      </c>
      <c r="W151" s="48">
        <f t="shared" si="35"/>
        <v>2.9382484839498173</v>
      </c>
      <c r="X151" s="48">
        <v>3</v>
      </c>
      <c r="Y151" s="49" t="s">
        <v>149</v>
      </c>
    </row>
    <row r="152" spans="1:25" x14ac:dyDescent="0.25">
      <c r="A152" s="42" t="s">
        <v>31</v>
      </c>
      <c r="B152" s="10">
        <v>39909</v>
      </c>
      <c r="C152" s="17">
        <v>67.2</v>
      </c>
      <c r="D152" s="11">
        <f t="shared" si="24"/>
        <v>3.3516209476309227</v>
      </c>
      <c r="E152" s="17">
        <v>77.099999999999994</v>
      </c>
      <c r="F152" s="11">
        <f t="shared" si="25"/>
        <v>3.3536320139190954</v>
      </c>
      <c r="G152" s="17">
        <v>7.37</v>
      </c>
      <c r="H152" s="11">
        <f t="shared" si="26"/>
        <v>0.60658436213991773</v>
      </c>
      <c r="I152" s="17">
        <v>5.73</v>
      </c>
      <c r="J152" s="11">
        <f t="shared" si="27"/>
        <v>0.14654731457800513</v>
      </c>
      <c r="K152" s="17">
        <v>142.5</v>
      </c>
      <c r="L152" s="47">
        <f t="shared" si="28"/>
        <v>-2.8490658800393311</v>
      </c>
      <c r="M152" s="17">
        <v>109</v>
      </c>
      <c r="N152" s="47">
        <f t="shared" si="29"/>
        <v>-3.0747531734837796</v>
      </c>
      <c r="O152" s="17">
        <v>51</v>
      </c>
      <c r="P152" s="11">
        <f t="shared" si="30"/>
        <v>-1.0625</v>
      </c>
      <c r="Q152" s="17"/>
      <c r="R152" s="11">
        <f t="shared" si="31"/>
        <v>0</v>
      </c>
      <c r="S152" s="17">
        <v>1.9E-2</v>
      </c>
      <c r="T152" s="11">
        <f t="shared" si="32"/>
        <v>-1.3571428571428571E-3</v>
      </c>
      <c r="U152" s="15">
        <f t="shared" si="33"/>
        <v>7.4583846382679413</v>
      </c>
      <c r="V152" s="16">
        <f t="shared" si="34"/>
        <v>-6.9876761963802538</v>
      </c>
      <c r="W152" s="48">
        <f t="shared" si="35"/>
        <v>3.2583861252938622</v>
      </c>
      <c r="X152" s="48">
        <v>3</v>
      </c>
      <c r="Y152" s="49" t="s">
        <v>149</v>
      </c>
    </row>
    <row r="153" spans="1:25" x14ac:dyDescent="0.25">
      <c r="A153" s="42" t="s">
        <v>31</v>
      </c>
      <c r="B153" s="28">
        <v>39944</v>
      </c>
      <c r="C153" s="17">
        <v>47.8</v>
      </c>
      <c r="D153" s="11">
        <f t="shared" si="24"/>
        <v>2.3840399002493764</v>
      </c>
      <c r="E153" s="17">
        <v>71.599999999999994</v>
      </c>
      <c r="F153" s="11">
        <f t="shared" si="25"/>
        <v>3.1143975641583297</v>
      </c>
      <c r="G153" s="17">
        <v>9.68</v>
      </c>
      <c r="H153" s="11">
        <f t="shared" si="26"/>
        <v>0.79670781893004106</v>
      </c>
      <c r="I153" s="17">
        <v>7.15</v>
      </c>
      <c r="J153" s="11">
        <f t="shared" si="27"/>
        <v>0.18286445012787725</v>
      </c>
      <c r="K153" s="17">
        <v>154</v>
      </c>
      <c r="L153" s="47">
        <f t="shared" si="28"/>
        <v>-3.0789904949196982</v>
      </c>
      <c r="M153" s="17">
        <v>99</v>
      </c>
      <c r="N153" s="47">
        <f t="shared" si="29"/>
        <v>-2.792665726375176</v>
      </c>
      <c r="O153" s="17">
        <v>46.8</v>
      </c>
      <c r="P153" s="11">
        <f t="shared" si="30"/>
        <v>-0.97499999999999998</v>
      </c>
      <c r="Q153" s="17">
        <v>7.4999999999999997E-2</v>
      </c>
      <c r="R153" s="11">
        <f t="shared" si="31"/>
        <v>-5.3571428571428572E-3</v>
      </c>
      <c r="S153" s="17"/>
      <c r="T153" s="11">
        <f t="shared" si="32"/>
        <v>0</v>
      </c>
      <c r="U153" s="15">
        <f t="shared" si="33"/>
        <v>6.4780097334656244</v>
      </c>
      <c r="V153" s="16">
        <f t="shared" si="34"/>
        <v>-6.8520133641520165</v>
      </c>
      <c r="W153" s="48">
        <f t="shared" si="35"/>
        <v>-2.8057238006829448</v>
      </c>
      <c r="X153" s="48">
        <v>-3</v>
      </c>
      <c r="Y153" s="49" t="s">
        <v>149</v>
      </c>
    </row>
    <row r="154" spans="1:25" x14ac:dyDescent="0.25">
      <c r="A154" s="43" t="s">
        <v>31</v>
      </c>
      <c r="B154" s="18">
        <v>39965</v>
      </c>
      <c r="C154" s="19">
        <v>48.9</v>
      </c>
      <c r="D154" s="11">
        <f t="shared" si="24"/>
        <v>2.4389027431421444</v>
      </c>
      <c r="E154" s="19">
        <v>58.8</v>
      </c>
      <c r="F154" s="20">
        <f t="shared" si="25"/>
        <v>2.5576337538060026</v>
      </c>
      <c r="G154" s="19">
        <v>5.33</v>
      </c>
      <c r="H154" s="11">
        <f t="shared" si="26"/>
        <v>0.43868312757201644</v>
      </c>
      <c r="I154" s="19">
        <v>3.81</v>
      </c>
      <c r="J154" s="20">
        <f t="shared" si="27"/>
        <v>9.7442455242966755E-2</v>
      </c>
      <c r="K154" s="19">
        <v>146.5</v>
      </c>
      <c r="L154" s="50">
        <f t="shared" si="28"/>
        <v>-2.9290396591281542</v>
      </c>
      <c r="M154" s="19">
        <v>106</v>
      </c>
      <c r="N154" s="50">
        <f t="shared" si="29"/>
        <v>-2.9901269393511987</v>
      </c>
      <c r="O154" s="19">
        <v>49.2</v>
      </c>
      <c r="P154" s="11">
        <f t="shared" si="30"/>
        <v>-1.0250000000000001</v>
      </c>
      <c r="Q154" s="19"/>
      <c r="R154" s="20">
        <f t="shared" si="31"/>
        <v>0</v>
      </c>
      <c r="S154" s="19">
        <v>0.05</v>
      </c>
      <c r="T154" s="20">
        <f t="shared" si="32"/>
        <v>-3.5714285714285718E-3</v>
      </c>
      <c r="U154" s="22">
        <f t="shared" si="33"/>
        <v>5.5326620797631305</v>
      </c>
      <c r="V154" s="23">
        <f t="shared" si="34"/>
        <v>-6.9477380270507823</v>
      </c>
      <c r="W154" s="51">
        <f t="shared" si="35"/>
        <v>-11.338386070772394</v>
      </c>
      <c r="X154" s="51">
        <v>-11</v>
      </c>
      <c r="Y154" s="52" t="s">
        <v>150</v>
      </c>
    </row>
    <row r="155" spans="1:25" x14ac:dyDescent="0.25">
      <c r="A155" s="42" t="s">
        <v>31</v>
      </c>
      <c r="B155" s="10">
        <v>40000</v>
      </c>
      <c r="C155" s="17">
        <v>55.5</v>
      </c>
      <c r="D155" s="11">
        <f t="shared" si="24"/>
        <v>2.7680798004987532</v>
      </c>
      <c r="E155" s="17">
        <v>76.5</v>
      </c>
      <c r="F155" s="11">
        <f t="shared" si="25"/>
        <v>3.3275337103088303</v>
      </c>
      <c r="G155" s="17">
        <v>9</v>
      </c>
      <c r="H155" s="11">
        <f t="shared" si="26"/>
        <v>0.7407407407407407</v>
      </c>
      <c r="I155" s="17">
        <v>6.27</v>
      </c>
      <c r="J155" s="11">
        <f t="shared" si="27"/>
        <v>0.16035805626598465</v>
      </c>
      <c r="K155" s="17">
        <v>148.9</v>
      </c>
      <c r="L155" s="47">
        <f t="shared" si="28"/>
        <v>-2.9770239265814489</v>
      </c>
      <c r="M155" s="17">
        <v>97</v>
      </c>
      <c r="N155" s="47">
        <f t="shared" si="29"/>
        <v>-2.7362482369534553</v>
      </c>
      <c r="O155" s="17">
        <v>48.4</v>
      </c>
      <c r="P155" s="11">
        <f t="shared" si="30"/>
        <v>-1.0083333333333333</v>
      </c>
      <c r="Q155" s="17"/>
      <c r="R155" s="11">
        <f t="shared" si="31"/>
        <v>0</v>
      </c>
      <c r="S155" s="17">
        <v>3.5999999999999997E-2</v>
      </c>
      <c r="T155" s="11">
        <f t="shared" si="32"/>
        <v>-2.5714285714285713E-3</v>
      </c>
      <c r="U155" s="15">
        <f t="shared" si="33"/>
        <v>6.9967123078143079</v>
      </c>
      <c r="V155" s="16">
        <f t="shared" si="34"/>
        <v>-6.7241769254396662</v>
      </c>
      <c r="W155" s="48">
        <f t="shared" si="35"/>
        <v>1.986280755872035</v>
      </c>
      <c r="X155" s="48">
        <v>2</v>
      </c>
      <c r="Y155" s="49" t="s">
        <v>149</v>
      </c>
    </row>
    <row r="156" spans="1:25" x14ac:dyDescent="0.25">
      <c r="A156" s="42" t="s">
        <v>31</v>
      </c>
      <c r="B156" s="28">
        <v>40003</v>
      </c>
      <c r="C156" s="29">
        <v>60.5</v>
      </c>
      <c r="D156" s="11">
        <f t="shared" si="24"/>
        <v>3.0174563591022441</v>
      </c>
      <c r="E156" s="29">
        <v>77.5</v>
      </c>
      <c r="F156" s="11">
        <f t="shared" si="25"/>
        <v>3.3710308829926059</v>
      </c>
      <c r="G156" s="29">
        <v>6.67</v>
      </c>
      <c r="H156" s="11">
        <f t="shared" si="26"/>
        <v>0.54897119341563783</v>
      </c>
      <c r="I156" s="29">
        <v>5.26</v>
      </c>
      <c r="J156" s="11">
        <f t="shared" si="27"/>
        <v>0.13452685421994884</v>
      </c>
      <c r="K156" s="29">
        <v>143.30000000000001</v>
      </c>
      <c r="L156" s="47">
        <f t="shared" si="28"/>
        <v>-2.865060635857096</v>
      </c>
      <c r="M156" s="29">
        <v>112</v>
      </c>
      <c r="N156" s="47">
        <f t="shared" si="29"/>
        <v>-3.1593794076163606</v>
      </c>
      <c r="O156" s="29">
        <v>44.2</v>
      </c>
      <c r="P156" s="11">
        <f t="shared" si="30"/>
        <v>-0.92083333333333339</v>
      </c>
      <c r="Q156" s="29">
        <f>0.05/2</f>
        <v>2.5000000000000001E-2</v>
      </c>
      <c r="R156" s="11">
        <f t="shared" si="31"/>
        <v>-1.7857142857142859E-3</v>
      </c>
      <c r="S156" s="17"/>
      <c r="T156" s="11">
        <f t="shared" si="32"/>
        <v>0</v>
      </c>
      <c r="U156" s="15">
        <f t="shared" si="33"/>
        <v>7.0719852897304376</v>
      </c>
      <c r="V156" s="16">
        <f t="shared" si="34"/>
        <v>-6.9470590910925036</v>
      </c>
      <c r="W156" s="48">
        <f t="shared" si="35"/>
        <v>0.89111779122993695</v>
      </c>
      <c r="X156" s="48">
        <v>1</v>
      </c>
      <c r="Y156" s="49" t="s">
        <v>149</v>
      </c>
    </row>
    <row r="157" spans="1:25" x14ac:dyDescent="0.25">
      <c r="A157" s="43" t="s">
        <v>31</v>
      </c>
      <c r="B157" s="18">
        <v>40028</v>
      </c>
      <c r="C157" s="19">
        <v>72</v>
      </c>
      <c r="D157" s="11">
        <f t="shared" si="24"/>
        <v>3.591022443890274</v>
      </c>
      <c r="E157" s="19">
        <v>79.7</v>
      </c>
      <c r="F157" s="20">
        <f t="shared" si="25"/>
        <v>3.4667246628969122</v>
      </c>
      <c r="G157" s="19">
        <v>7.41</v>
      </c>
      <c r="H157" s="11">
        <f t="shared" si="26"/>
        <v>0.6098765432098765</v>
      </c>
      <c r="I157" s="19">
        <v>6.02</v>
      </c>
      <c r="J157" s="20">
        <f t="shared" si="27"/>
        <v>0.15396419437340153</v>
      </c>
      <c r="K157" s="19">
        <v>144.9</v>
      </c>
      <c r="L157" s="50">
        <f t="shared" si="28"/>
        <v>-2.8970501474926249</v>
      </c>
      <c r="M157" s="19">
        <v>109</v>
      </c>
      <c r="N157" s="50">
        <f t="shared" si="29"/>
        <v>-3.0747531734837796</v>
      </c>
      <c r="O157" s="19">
        <v>46.6</v>
      </c>
      <c r="P157" s="11">
        <f t="shared" si="30"/>
        <v>-0.97083333333333333</v>
      </c>
      <c r="Q157" s="19"/>
      <c r="R157" s="20">
        <f t="shared" si="31"/>
        <v>0</v>
      </c>
      <c r="S157" s="19">
        <f>0.001/2</f>
        <v>5.0000000000000001E-4</v>
      </c>
      <c r="T157" s="20">
        <f t="shared" si="32"/>
        <v>-3.5714285714285717E-5</v>
      </c>
      <c r="U157" s="22">
        <f t="shared" si="33"/>
        <v>7.8215878443704643</v>
      </c>
      <c r="V157" s="23">
        <f t="shared" si="34"/>
        <v>-6.9426723685954519</v>
      </c>
      <c r="W157" s="51">
        <f t="shared" si="35"/>
        <v>5.9529936691521614</v>
      </c>
      <c r="X157" s="51">
        <v>6</v>
      </c>
      <c r="Y157" s="52" t="s">
        <v>150</v>
      </c>
    </row>
    <row r="158" spans="1:25" x14ac:dyDescent="0.25">
      <c r="A158" s="42" t="s">
        <v>31</v>
      </c>
      <c r="B158" s="10">
        <v>40063</v>
      </c>
      <c r="C158" s="17">
        <v>60.5</v>
      </c>
      <c r="D158" s="11">
        <f t="shared" si="24"/>
        <v>3.0174563591022441</v>
      </c>
      <c r="E158" s="17">
        <v>77.5</v>
      </c>
      <c r="F158" s="11">
        <f t="shared" si="25"/>
        <v>3.3710308829926059</v>
      </c>
      <c r="G158" s="17">
        <v>6.67</v>
      </c>
      <c r="H158" s="11">
        <f t="shared" si="26"/>
        <v>0.54897119341563783</v>
      </c>
      <c r="I158" s="17">
        <v>5.26</v>
      </c>
      <c r="J158" s="11">
        <f t="shared" si="27"/>
        <v>0.13452685421994884</v>
      </c>
      <c r="K158" s="17">
        <v>143.30000000000001</v>
      </c>
      <c r="L158" s="47">
        <f t="shared" si="28"/>
        <v>-2.865060635857096</v>
      </c>
      <c r="M158" s="17">
        <v>112</v>
      </c>
      <c r="N158" s="47">
        <f t="shared" si="29"/>
        <v>-3.1593794076163606</v>
      </c>
      <c r="O158" s="17">
        <v>44.2</v>
      </c>
      <c r="P158" s="11">
        <f t="shared" si="30"/>
        <v>-0.92083333333333339</v>
      </c>
      <c r="Q158" s="17"/>
      <c r="R158" s="11">
        <f t="shared" si="31"/>
        <v>0</v>
      </c>
      <c r="S158" s="17">
        <f>0.05/2</f>
        <v>2.5000000000000001E-2</v>
      </c>
      <c r="T158" s="11">
        <f t="shared" si="32"/>
        <v>-1.7857142857142859E-3</v>
      </c>
      <c r="U158" s="15">
        <f t="shared" si="33"/>
        <v>7.0719852897304376</v>
      </c>
      <c r="V158" s="16">
        <f t="shared" si="34"/>
        <v>-6.9470590910925036</v>
      </c>
      <c r="W158" s="48">
        <f t="shared" si="35"/>
        <v>0.89111779122993695</v>
      </c>
      <c r="X158" s="48">
        <v>1</v>
      </c>
      <c r="Y158" s="49" t="s">
        <v>149</v>
      </c>
    </row>
    <row r="159" spans="1:25" x14ac:dyDescent="0.25">
      <c r="A159" s="42" t="s">
        <v>31</v>
      </c>
      <c r="B159" s="10">
        <v>40091</v>
      </c>
      <c r="C159" s="17">
        <v>62.4</v>
      </c>
      <c r="D159" s="11">
        <f t="shared" si="24"/>
        <v>3.1122194513715709</v>
      </c>
      <c r="E159" s="17">
        <v>74.2</v>
      </c>
      <c r="F159" s="11">
        <f t="shared" si="25"/>
        <v>3.2274902131361465</v>
      </c>
      <c r="G159" s="17">
        <v>6.78</v>
      </c>
      <c r="H159" s="11">
        <f t="shared" si="26"/>
        <v>0.55802469135802468</v>
      </c>
      <c r="I159" s="17">
        <v>4.87</v>
      </c>
      <c r="J159" s="11">
        <f t="shared" si="27"/>
        <v>0.12455242966751918</v>
      </c>
      <c r="K159" s="17">
        <v>155.69999999999999</v>
      </c>
      <c r="L159" s="47">
        <f t="shared" si="28"/>
        <v>-3.1129793510324477</v>
      </c>
      <c r="M159" s="17">
        <v>112</v>
      </c>
      <c r="N159" s="47">
        <f t="shared" si="29"/>
        <v>-3.1593794076163606</v>
      </c>
      <c r="O159" s="17">
        <v>42.8</v>
      </c>
      <c r="P159" s="11">
        <f t="shared" si="30"/>
        <v>-0.89166666666666661</v>
      </c>
      <c r="Q159" s="17"/>
      <c r="R159" s="11">
        <f t="shared" si="31"/>
        <v>0</v>
      </c>
      <c r="S159" s="17">
        <f>0.05/2</f>
        <v>2.5000000000000001E-2</v>
      </c>
      <c r="T159" s="11">
        <f t="shared" si="32"/>
        <v>-1.7857142857142859E-3</v>
      </c>
      <c r="U159" s="15">
        <f t="shared" si="33"/>
        <v>7.0222867855332609</v>
      </c>
      <c r="V159" s="16">
        <f t="shared" si="34"/>
        <v>-7.165811139601189</v>
      </c>
      <c r="W159" s="48">
        <f t="shared" si="35"/>
        <v>-1.0115827704689879</v>
      </c>
      <c r="X159" s="48">
        <v>-1</v>
      </c>
      <c r="Y159" s="49" t="s">
        <v>149</v>
      </c>
    </row>
    <row r="160" spans="1:25" x14ac:dyDescent="0.25">
      <c r="A160" s="43" t="s">
        <v>31</v>
      </c>
      <c r="B160" s="18">
        <v>40155</v>
      </c>
      <c r="C160" s="19">
        <v>52.3</v>
      </c>
      <c r="D160" s="11">
        <f t="shared" si="24"/>
        <v>2.6084788029925186</v>
      </c>
      <c r="E160" s="19">
        <v>77.5</v>
      </c>
      <c r="F160" s="20">
        <f t="shared" si="25"/>
        <v>3.3710308829926059</v>
      </c>
      <c r="G160" s="19">
        <v>8.73</v>
      </c>
      <c r="H160" s="11">
        <f t="shared" si="26"/>
        <v>0.71851851851851856</v>
      </c>
      <c r="I160" s="19">
        <v>6.56</v>
      </c>
      <c r="J160" s="20">
        <f t="shared" si="27"/>
        <v>0.16777493606138105</v>
      </c>
      <c r="K160" s="19">
        <v>141.19999999999999</v>
      </c>
      <c r="L160" s="50">
        <f t="shared" si="28"/>
        <v>-2.8230744018354632</v>
      </c>
      <c r="M160" s="19">
        <v>84</v>
      </c>
      <c r="N160" s="50">
        <f t="shared" si="29"/>
        <v>-2.3695345557122707</v>
      </c>
      <c r="O160" s="19">
        <v>42.9</v>
      </c>
      <c r="P160" s="11">
        <f t="shared" si="30"/>
        <v>-0.89374999999999993</v>
      </c>
      <c r="Q160" s="19"/>
      <c r="R160" s="20">
        <f t="shared" si="31"/>
        <v>0</v>
      </c>
      <c r="S160" s="19">
        <v>5.8000000000000003E-2</v>
      </c>
      <c r="T160" s="20">
        <f t="shared" si="32"/>
        <v>-4.1428571428571434E-3</v>
      </c>
      <c r="U160" s="22">
        <f t="shared" si="33"/>
        <v>6.8658031405650242</v>
      </c>
      <c r="V160" s="23">
        <f t="shared" si="34"/>
        <v>-6.0905018146905903</v>
      </c>
      <c r="W160" s="51">
        <f t="shared" si="35"/>
        <v>5.9839694152918153</v>
      </c>
      <c r="X160" s="51">
        <v>6</v>
      </c>
      <c r="Y160" s="52" t="s">
        <v>150</v>
      </c>
    </row>
    <row r="161" spans="1:25" x14ac:dyDescent="0.25">
      <c r="A161" s="42" t="s">
        <v>31</v>
      </c>
      <c r="B161" s="10">
        <v>40182</v>
      </c>
      <c r="C161" s="17">
        <v>69.3</v>
      </c>
      <c r="D161" s="11">
        <f t="shared" si="24"/>
        <v>3.4563591022443889</v>
      </c>
      <c r="E161" s="17">
        <v>85.9</v>
      </c>
      <c r="F161" s="11">
        <f t="shared" si="25"/>
        <v>3.7364071335363205</v>
      </c>
      <c r="G161" s="17">
        <v>7.49</v>
      </c>
      <c r="H161" s="11">
        <f t="shared" si="26"/>
        <v>0.61646090534979425</v>
      </c>
      <c r="I161" s="17">
        <v>5.19</v>
      </c>
      <c r="J161" s="11">
        <f t="shared" si="27"/>
        <v>0.13273657289002558</v>
      </c>
      <c r="K161" s="17">
        <v>172.2</v>
      </c>
      <c r="L161" s="47">
        <f t="shared" si="28"/>
        <v>-3.442871189773844</v>
      </c>
      <c r="M161" s="17">
        <v>113</v>
      </c>
      <c r="N161" s="47">
        <f t="shared" si="29"/>
        <v>-3.1875881523272214</v>
      </c>
      <c r="O161" s="17">
        <v>42.3</v>
      </c>
      <c r="P161" s="11">
        <f t="shared" si="30"/>
        <v>-0.88124999999999998</v>
      </c>
      <c r="Q161" s="17"/>
      <c r="R161" s="11">
        <f t="shared" si="31"/>
        <v>0</v>
      </c>
      <c r="S161" s="17">
        <v>0.06</v>
      </c>
      <c r="T161" s="11">
        <f t="shared" si="32"/>
        <v>-4.2857142857142859E-3</v>
      </c>
      <c r="U161" s="15">
        <f t="shared" si="33"/>
        <v>7.9419637140205293</v>
      </c>
      <c r="V161" s="16">
        <f t="shared" si="34"/>
        <v>-7.5159950563867799</v>
      </c>
      <c r="W161" s="48">
        <f t="shared" si="35"/>
        <v>2.7556591653564446</v>
      </c>
      <c r="X161" s="48">
        <v>3</v>
      </c>
      <c r="Y161" s="49" t="s">
        <v>149</v>
      </c>
    </row>
    <row r="162" spans="1:25" x14ac:dyDescent="0.25">
      <c r="A162" s="43" t="s">
        <v>31</v>
      </c>
      <c r="B162" s="30">
        <v>40215</v>
      </c>
      <c r="C162" s="31">
        <v>272</v>
      </c>
      <c r="D162" s="11">
        <f t="shared" si="24"/>
        <v>13.566084788029924</v>
      </c>
      <c r="E162" s="31">
        <v>88</v>
      </c>
      <c r="F162" s="20">
        <f t="shared" si="25"/>
        <v>3.8277511961722492</v>
      </c>
      <c r="G162" s="31">
        <v>26</v>
      </c>
      <c r="H162" s="11">
        <f t="shared" si="26"/>
        <v>2.1399176954732511</v>
      </c>
      <c r="I162" s="31">
        <v>10.7</v>
      </c>
      <c r="J162" s="20">
        <f t="shared" si="27"/>
        <v>0.27365728900255754</v>
      </c>
      <c r="K162" s="31">
        <v>205</v>
      </c>
      <c r="L162" s="50">
        <f t="shared" si="28"/>
        <v>-4.0986561783021953</v>
      </c>
      <c r="M162" s="31">
        <v>66</v>
      </c>
      <c r="N162" s="50">
        <f t="shared" si="29"/>
        <v>-1.861777150916784</v>
      </c>
      <c r="O162" s="31">
        <v>33</v>
      </c>
      <c r="P162" s="11">
        <f t="shared" si="30"/>
        <v>-0.6875</v>
      </c>
      <c r="Q162" s="31">
        <v>0.7</v>
      </c>
      <c r="R162" s="20">
        <f t="shared" si="31"/>
        <v>-4.9999999999999996E-2</v>
      </c>
      <c r="S162" s="19"/>
      <c r="T162" s="20">
        <f t="shared" si="32"/>
        <v>0</v>
      </c>
      <c r="U162" s="22">
        <f t="shared" si="33"/>
        <v>19.807410968677981</v>
      </c>
      <c r="V162" s="23">
        <f t="shared" si="34"/>
        <v>-6.6979333292189791</v>
      </c>
      <c r="W162" s="51">
        <f t="shared" si="35"/>
        <v>49.459752313042614</v>
      </c>
      <c r="X162" s="51">
        <v>49</v>
      </c>
      <c r="Y162" s="52" t="s">
        <v>150</v>
      </c>
    </row>
    <row r="163" spans="1:25" x14ac:dyDescent="0.25">
      <c r="A163" s="42" t="s">
        <v>31</v>
      </c>
      <c r="B163" s="28">
        <v>40242</v>
      </c>
      <c r="C163" s="29">
        <v>52</v>
      </c>
      <c r="D163" s="11">
        <f t="shared" si="24"/>
        <v>2.5935162094763093</v>
      </c>
      <c r="E163" s="29">
        <v>90</v>
      </c>
      <c r="F163" s="11">
        <f t="shared" si="25"/>
        <v>3.9147455415398</v>
      </c>
      <c r="G163" s="29">
        <v>10</v>
      </c>
      <c r="H163" s="11">
        <f t="shared" si="26"/>
        <v>0.82304526748971196</v>
      </c>
      <c r="I163" s="29">
        <v>6.2</v>
      </c>
      <c r="J163" s="11">
        <f t="shared" si="27"/>
        <v>0.15856777493606139</v>
      </c>
      <c r="K163" s="29">
        <v>141</v>
      </c>
      <c r="L163" s="47">
        <f t="shared" si="28"/>
        <v>-2.8190757128810224</v>
      </c>
      <c r="M163" s="29">
        <v>130</v>
      </c>
      <c r="N163" s="47">
        <f t="shared" si="29"/>
        <v>-3.6671368124118473</v>
      </c>
      <c r="O163" s="29">
        <v>53</v>
      </c>
      <c r="P163" s="11">
        <f t="shared" si="30"/>
        <v>-1.1041666666666667</v>
      </c>
      <c r="Q163" s="29">
        <v>0.1</v>
      </c>
      <c r="R163" s="11">
        <f t="shared" si="31"/>
        <v>-7.1428571428571435E-3</v>
      </c>
      <c r="S163" s="17"/>
      <c r="T163" s="11">
        <f t="shared" si="32"/>
        <v>0</v>
      </c>
      <c r="U163" s="15">
        <f t="shared" si="33"/>
        <v>7.4898747934418823</v>
      </c>
      <c r="V163" s="16">
        <f t="shared" si="34"/>
        <v>-7.5975220491023938</v>
      </c>
      <c r="W163" s="48">
        <f t="shared" si="35"/>
        <v>-0.71349124560018062</v>
      </c>
      <c r="X163" s="48">
        <v>-1</v>
      </c>
      <c r="Y163" s="49" t="s">
        <v>149</v>
      </c>
    </row>
    <row r="164" spans="1:25" x14ac:dyDescent="0.25">
      <c r="A164" s="42" t="s">
        <v>31</v>
      </c>
      <c r="B164" s="28">
        <v>40248</v>
      </c>
      <c r="C164" s="29">
        <v>55.9</v>
      </c>
      <c r="D164" s="11">
        <f t="shared" si="24"/>
        <v>2.7880299251870322</v>
      </c>
      <c r="E164" s="29">
        <v>80</v>
      </c>
      <c r="F164" s="11">
        <f t="shared" si="25"/>
        <v>3.4797738147020447</v>
      </c>
      <c r="G164" s="29">
        <v>8.3800000000000008</v>
      </c>
      <c r="H164" s="11">
        <f t="shared" si="26"/>
        <v>0.68971193415637866</v>
      </c>
      <c r="I164" s="29">
        <v>7.02</v>
      </c>
      <c r="J164" s="11">
        <f t="shared" si="27"/>
        <v>0.17953964194373401</v>
      </c>
      <c r="K164" s="29">
        <v>165.1</v>
      </c>
      <c r="L164" s="47">
        <f t="shared" si="28"/>
        <v>-3.3009177318911829</v>
      </c>
      <c r="M164" s="29">
        <v>107</v>
      </c>
      <c r="N164" s="47">
        <f t="shared" si="29"/>
        <v>-3.018335684062059</v>
      </c>
      <c r="O164" s="29">
        <v>50.8</v>
      </c>
      <c r="P164" s="11">
        <f t="shared" si="30"/>
        <v>-1.0583333333333333</v>
      </c>
      <c r="Q164" s="29">
        <v>5.6000000000000001E-2</v>
      </c>
      <c r="R164" s="11">
        <f t="shared" si="31"/>
        <v>-4.0000000000000001E-3</v>
      </c>
      <c r="S164" s="17"/>
      <c r="T164" s="11">
        <f t="shared" si="32"/>
        <v>0</v>
      </c>
      <c r="U164" s="15">
        <f t="shared" si="33"/>
        <v>7.1370553159891896</v>
      </c>
      <c r="V164" s="16">
        <f t="shared" si="34"/>
        <v>-7.3815867492865745</v>
      </c>
      <c r="W164" s="48">
        <f t="shared" si="35"/>
        <v>-1.6842582949422713</v>
      </c>
      <c r="X164" s="48">
        <v>-2</v>
      </c>
      <c r="Y164" s="49" t="s">
        <v>149</v>
      </c>
    </row>
    <row r="165" spans="1:25" x14ac:dyDescent="0.25">
      <c r="A165" s="42" t="s">
        <v>31</v>
      </c>
      <c r="B165" s="10">
        <v>40274</v>
      </c>
      <c r="C165" s="17">
        <v>54.8</v>
      </c>
      <c r="D165" s="11">
        <f t="shared" si="24"/>
        <v>2.7331670822942642</v>
      </c>
      <c r="E165" s="17">
        <v>71.099999999999994</v>
      </c>
      <c r="F165" s="11">
        <f t="shared" si="25"/>
        <v>3.0926489778164421</v>
      </c>
      <c r="G165" s="17">
        <v>9.01</v>
      </c>
      <c r="H165" s="11">
        <f t="shared" si="26"/>
        <v>0.74156378600823036</v>
      </c>
      <c r="I165" s="17">
        <v>7.68</v>
      </c>
      <c r="J165" s="11">
        <f t="shared" si="27"/>
        <v>0.19641943734015344</v>
      </c>
      <c r="K165" s="17">
        <v>145.4</v>
      </c>
      <c r="L165" s="47">
        <f t="shared" si="28"/>
        <v>-2.9070468698787284</v>
      </c>
      <c r="M165" s="17">
        <v>93</v>
      </c>
      <c r="N165" s="47">
        <f t="shared" si="29"/>
        <v>-2.623413258110014</v>
      </c>
      <c r="O165" s="17">
        <v>40.1</v>
      </c>
      <c r="P165" s="11">
        <f t="shared" si="30"/>
        <v>-0.8354166666666667</v>
      </c>
      <c r="Q165" s="17"/>
      <c r="R165" s="11">
        <f t="shared" si="31"/>
        <v>0</v>
      </c>
      <c r="S165" s="17">
        <f>0.001/2</f>
        <v>5.0000000000000001E-4</v>
      </c>
      <c r="T165" s="11">
        <f t="shared" si="32"/>
        <v>-3.5714285714285717E-5</v>
      </c>
      <c r="U165" s="15">
        <f t="shared" si="33"/>
        <v>6.7637992834590897</v>
      </c>
      <c r="V165" s="16">
        <f t="shared" si="34"/>
        <v>-6.3659125089411246</v>
      </c>
      <c r="W165" s="48">
        <f t="shared" si="35"/>
        <v>3.030430376607895</v>
      </c>
      <c r="X165" s="48">
        <v>3</v>
      </c>
      <c r="Y165" s="49" t="s">
        <v>149</v>
      </c>
    </row>
    <row r="166" spans="1:25" x14ac:dyDescent="0.25">
      <c r="A166" s="42" t="s">
        <v>31</v>
      </c>
      <c r="B166" s="28">
        <v>40278</v>
      </c>
      <c r="C166" s="29">
        <v>68.5</v>
      </c>
      <c r="D166" s="11">
        <f t="shared" si="24"/>
        <v>3.4164588528678301</v>
      </c>
      <c r="E166" s="29">
        <v>83.1</v>
      </c>
      <c r="F166" s="11">
        <f t="shared" si="25"/>
        <v>3.6146150500217487</v>
      </c>
      <c r="G166" s="29">
        <v>8.74</v>
      </c>
      <c r="H166" s="11">
        <f t="shared" si="26"/>
        <v>0.71934156378600822</v>
      </c>
      <c r="I166" s="29">
        <v>7.36</v>
      </c>
      <c r="J166" s="11">
        <f t="shared" si="27"/>
        <v>0.18823529411764706</v>
      </c>
      <c r="K166" s="29">
        <v>183.2</v>
      </c>
      <c r="L166" s="47">
        <f t="shared" si="28"/>
        <v>-3.6627990822681085</v>
      </c>
      <c r="M166" s="29">
        <v>105</v>
      </c>
      <c r="N166" s="47">
        <f t="shared" si="29"/>
        <v>-2.9619181946403383</v>
      </c>
      <c r="O166" s="29">
        <v>45.9</v>
      </c>
      <c r="P166" s="11">
        <f t="shared" si="30"/>
        <v>-0.95624999999999993</v>
      </c>
      <c r="Q166" s="29">
        <v>4.9000000000000002E-2</v>
      </c>
      <c r="R166" s="11">
        <f t="shared" si="31"/>
        <v>-3.5000000000000001E-3</v>
      </c>
      <c r="S166" s="17"/>
      <c r="T166" s="11">
        <f t="shared" si="32"/>
        <v>0</v>
      </c>
      <c r="U166" s="15">
        <f t="shared" si="33"/>
        <v>7.9386507607932346</v>
      </c>
      <c r="V166" s="16">
        <f t="shared" si="34"/>
        <v>-7.5844672769084465</v>
      </c>
      <c r="W166" s="48">
        <f t="shared" si="35"/>
        <v>2.28165168250713</v>
      </c>
      <c r="X166" s="48">
        <v>2</v>
      </c>
      <c r="Y166" s="49" t="s">
        <v>149</v>
      </c>
    </row>
    <row r="167" spans="1:25" x14ac:dyDescent="0.25">
      <c r="A167" s="42" t="s">
        <v>31</v>
      </c>
      <c r="B167" s="10">
        <v>40301</v>
      </c>
      <c r="C167" s="17">
        <v>66.099999999999994</v>
      </c>
      <c r="D167" s="11">
        <f t="shared" si="24"/>
        <v>3.2967581047381542</v>
      </c>
      <c r="E167" s="17">
        <v>87.4</v>
      </c>
      <c r="F167" s="11">
        <f t="shared" si="25"/>
        <v>3.8016528925619841</v>
      </c>
      <c r="G167" s="17">
        <v>8.5399999999999991</v>
      </c>
      <c r="H167" s="11">
        <f t="shared" si="26"/>
        <v>0.70288065843621395</v>
      </c>
      <c r="I167" s="17">
        <v>7.56</v>
      </c>
      <c r="J167" s="11">
        <f t="shared" si="27"/>
        <v>0.19335038363171353</v>
      </c>
      <c r="K167" s="17">
        <v>166.9</v>
      </c>
      <c r="L167" s="47">
        <f t="shared" si="28"/>
        <v>-3.3369059324811534</v>
      </c>
      <c r="M167" s="17">
        <v>110</v>
      </c>
      <c r="N167" s="47">
        <f t="shared" si="29"/>
        <v>-3.10296191819464</v>
      </c>
      <c r="O167" s="17">
        <v>41.7</v>
      </c>
      <c r="P167" s="11">
        <f t="shared" si="30"/>
        <v>-0.86875000000000002</v>
      </c>
      <c r="Q167" s="17"/>
      <c r="R167" s="11">
        <f t="shared" si="31"/>
        <v>0</v>
      </c>
      <c r="S167" s="17">
        <v>0.10100000000000001</v>
      </c>
      <c r="T167" s="11">
        <f t="shared" si="32"/>
        <v>-7.2142857142857147E-3</v>
      </c>
      <c r="U167" s="15">
        <f t="shared" si="33"/>
        <v>7.9946420393680668</v>
      </c>
      <c r="V167" s="16">
        <f t="shared" si="34"/>
        <v>-7.3158321363900791</v>
      </c>
      <c r="W167" s="48">
        <f t="shared" si="35"/>
        <v>4.4336308280561427</v>
      </c>
      <c r="X167" s="48">
        <v>4</v>
      </c>
      <c r="Y167" s="49" t="s">
        <v>149</v>
      </c>
    </row>
    <row r="168" spans="1:25" x14ac:dyDescent="0.25">
      <c r="A168" s="42" t="s">
        <v>31</v>
      </c>
      <c r="B168" s="28">
        <v>40307</v>
      </c>
      <c r="C168" s="29">
        <v>62.4</v>
      </c>
      <c r="D168" s="11">
        <f t="shared" si="24"/>
        <v>3.1122194513715709</v>
      </c>
      <c r="E168" s="29">
        <v>74.2</v>
      </c>
      <c r="F168" s="11">
        <f t="shared" si="25"/>
        <v>3.2274902131361465</v>
      </c>
      <c r="G168" s="29">
        <v>6.78</v>
      </c>
      <c r="H168" s="11">
        <f t="shared" si="26"/>
        <v>0.55802469135802468</v>
      </c>
      <c r="I168" s="29">
        <v>4.87</v>
      </c>
      <c r="J168" s="11">
        <f t="shared" si="27"/>
        <v>0.12455242966751918</v>
      </c>
      <c r="K168" s="29">
        <v>155.69999999999999</v>
      </c>
      <c r="L168" s="47">
        <f t="shared" si="28"/>
        <v>-3.1129793510324477</v>
      </c>
      <c r="M168" s="29">
        <v>112</v>
      </c>
      <c r="N168" s="47">
        <f t="shared" si="29"/>
        <v>-3.1593794076163606</v>
      </c>
      <c r="O168" s="29">
        <v>42.8</v>
      </c>
      <c r="P168" s="11">
        <f t="shared" si="30"/>
        <v>-0.89166666666666661</v>
      </c>
      <c r="Q168" s="29">
        <f>0.05/2</f>
        <v>2.5000000000000001E-2</v>
      </c>
      <c r="R168" s="11">
        <f t="shared" si="31"/>
        <v>-1.7857142857142859E-3</v>
      </c>
      <c r="S168" s="17"/>
      <c r="T168" s="11">
        <f t="shared" si="32"/>
        <v>0</v>
      </c>
      <c r="U168" s="15">
        <f t="shared" si="33"/>
        <v>7.0222867855332609</v>
      </c>
      <c r="V168" s="16">
        <f t="shared" si="34"/>
        <v>-7.165811139601189</v>
      </c>
      <c r="W168" s="48">
        <f t="shared" si="35"/>
        <v>-1.0115827704689879</v>
      </c>
      <c r="X168" s="48">
        <v>-1</v>
      </c>
      <c r="Y168" s="49" t="s">
        <v>149</v>
      </c>
    </row>
    <row r="169" spans="1:25" x14ac:dyDescent="0.25">
      <c r="A169" s="43" t="s">
        <v>31</v>
      </c>
      <c r="B169" s="18">
        <v>40336</v>
      </c>
      <c r="C169" s="19">
        <v>68.3</v>
      </c>
      <c r="D169" s="11">
        <f t="shared" si="24"/>
        <v>3.4064837905236907</v>
      </c>
      <c r="E169" s="19">
        <v>83.2</v>
      </c>
      <c r="F169" s="20">
        <f t="shared" si="25"/>
        <v>3.6189647672901266</v>
      </c>
      <c r="G169" s="19">
        <v>8.31</v>
      </c>
      <c r="H169" s="11">
        <f t="shared" si="26"/>
        <v>0.68395061728395068</v>
      </c>
      <c r="I169" s="19">
        <v>7.11</v>
      </c>
      <c r="J169" s="20">
        <f t="shared" si="27"/>
        <v>0.18184143222506394</v>
      </c>
      <c r="K169" s="19">
        <v>170.7</v>
      </c>
      <c r="L169" s="50">
        <f t="shared" si="28"/>
        <v>-3.4128810226155357</v>
      </c>
      <c r="M169" s="19">
        <v>108</v>
      </c>
      <c r="N169" s="50">
        <f t="shared" si="29"/>
        <v>-3.0465444287729193</v>
      </c>
      <c r="O169" s="19"/>
      <c r="P169" s="11">
        <f t="shared" si="30"/>
        <v>0</v>
      </c>
      <c r="Q169" s="19"/>
      <c r="R169" s="20">
        <f t="shared" si="31"/>
        <v>0</v>
      </c>
      <c r="S169" s="19">
        <v>1.341</v>
      </c>
      <c r="T169" s="20">
        <f t="shared" si="32"/>
        <v>-9.578571428571428E-2</v>
      </c>
      <c r="U169" s="22">
        <f t="shared" si="33"/>
        <v>7.8912406073228318</v>
      </c>
      <c r="V169" s="23">
        <f t="shared" si="34"/>
        <v>-6.5552111656741694</v>
      </c>
      <c r="W169" s="51">
        <f t="shared" si="35"/>
        <v>9.2481493908832348</v>
      </c>
      <c r="X169" s="51">
        <v>9</v>
      </c>
      <c r="Y169" s="52" t="s">
        <v>150</v>
      </c>
    </row>
    <row r="170" spans="1:25" x14ac:dyDescent="0.25">
      <c r="A170" s="43" t="s">
        <v>31</v>
      </c>
      <c r="B170" s="18">
        <v>40364</v>
      </c>
      <c r="C170" s="19">
        <v>71.400000000000006</v>
      </c>
      <c r="D170" s="11">
        <f t="shared" si="24"/>
        <v>3.5610972568578556</v>
      </c>
      <c r="E170" s="19">
        <v>85</v>
      </c>
      <c r="F170" s="20">
        <f t="shared" si="25"/>
        <v>3.6972596781209224</v>
      </c>
      <c r="G170" s="19">
        <v>8.73</v>
      </c>
      <c r="H170" s="11">
        <f t="shared" si="26"/>
        <v>0.71851851851851856</v>
      </c>
      <c r="I170" s="19">
        <v>7.49</v>
      </c>
      <c r="J170" s="20">
        <f t="shared" si="27"/>
        <v>0.19156010230179027</v>
      </c>
      <c r="K170" s="19">
        <v>171.4</v>
      </c>
      <c r="L170" s="50">
        <f t="shared" si="28"/>
        <v>-3.42687643395608</v>
      </c>
      <c r="M170" s="19">
        <v>108</v>
      </c>
      <c r="N170" s="50">
        <f t="shared" si="29"/>
        <v>-3.0465444287729193</v>
      </c>
      <c r="O170" s="19"/>
      <c r="P170" s="11">
        <f t="shared" si="30"/>
        <v>0</v>
      </c>
      <c r="Q170" s="19"/>
      <c r="R170" s="20">
        <f t="shared" si="31"/>
        <v>0</v>
      </c>
      <c r="S170" s="19">
        <v>1.9E-2</v>
      </c>
      <c r="T170" s="20">
        <f t="shared" si="32"/>
        <v>-1.3571428571428571E-3</v>
      </c>
      <c r="U170" s="22">
        <f t="shared" si="33"/>
        <v>8.1684355557990873</v>
      </c>
      <c r="V170" s="23">
        <f t="shared" si="34"/>
        <v>-6.4747780055861419</v>
      </c>
      <c r="W170" s="51">
        <f t="shared" si="35"/>
        <v>11.566160276998156</v>
      </c>
      <c r="X170" s="51">
        <v>12</v>
      </c>
      <c r="Y170" s="52" t="s">
        <v>150</v>
      </c>
    </row>
    <row r="171" spans="1:25" x14ac:dyDescent="0.25">
      <c r="A171" s="43" t="s">
        <v>31</v>
      </c>
      <c r="B171" s="18">
        <v>40392</v>
      </c>
      <c r="C171" s="19">
        <v>70.2</v>
      </c>
      <c r="D171" s="11">
        <f>(C171/20.05)</f>
        <v>3.5012468827930174</v>
      </c>
      <c r="E171" s="19">
        <v>91.5</v>
      </c>
      <c r="F171" s="20">
        <f t="shared" si="25"/>
        <v>3.9799913005654637</v>
      </c>
      <c r="G171" s="19">
        <v>8.84</v>
      </c>
      <c r="H171" s="11">
        <f t="shared" si="26"/>
        <v>0.7275720164609053</v>
      </c>
      <c r="I171" s="19">
        <v>7.33</v>
      </c>
      <c r="J171" s="20">
        <f t="shared" si="27"/>
        <v>0.18746803069053708</v>
      </c>
      <c r="K171" s="19">
        <v>181.7</v>
      </c>
      <c r="L171" s="50">
        <f t="shared" si="28"/>
        <v>-3.6328089151097993</v>
      </c>
      <c r="M171" s="19">
        <v>103</v>
      </c>
      <c r="N171" s="50">
        <f t="shared" si="29"/>
        <v>-2.9055007052186177</v>
      </c>
      <c r="O171" s="19">
        <v>36.200000000000003</v>
      </c>
      <c r="P171" s="11">
        <f t="shared" si="30"/>
        <v>-0.75416666666666676</v>
      </c>
      <c r="Q171" s="19"/>
      <c r="R171" s="20">
        <f t="shared" si="31"/>
        <v>0</v>
      </c>
      <c r="S171" s="19">
        <v>3.1E-2</v>
      </c>
      <c r="T171" s="20">
        <f t="shared" si="32"/>
        <v>-2.2142857142857142E-3</v>
      </c>
      <c r="U171" s="22">
        <f t="shared" si="33"/>
        <v>8.3962782305099246</v>
      </c>
      <c r="V171" s="23">
        <f t="shared" si="34"/>
        <v>-7.2946905727093689</v>
      </c>
      <c r="W171" s="51">
        <f>((U171+V171)/(U171-V171))*100</f>
        <v>7.0205203490975299</v>
      </c>
      <c r="X171" s="51">
        <v>7</v>
      </c>
      <c r="Y171" s="52" t="s">
        <v>150</v>
      </c>
    </row>
    <row r="172" spans="1:25" x14ac:dyDescent="0.25">
      <c r="A172" s="42" t="s">
        <v>31</v>
      </c>
      <c r="B172" s="10">
        <v>40455</v>
      </c>
      <c r="C172" s="17">
        <v>68.5</v>
      </c>
      <c r="D172" s="11">
        <f t="shared" si="24"/>
        <v>3.4164588528678301</v>
      </c>
      <c r="E172" s="17">
        <v>83.1</v>
      </c>
      <c r="F172" s="11">
        <f t="shared" si="25"/>
        <v>3.6146150500217487</v>
      </c>
      <c r="G172" s="17">
        <v>8.74</v>
      </c>
      <c r="H172" s="11">
        <f t="shared" si="26"/>
        <v>0.71934156378600822</v>
      </c>
      <c r="I172" s="17">
        <v>7.36</v>
      </c>
      <c r="J172" s="11">
        <f t="shared" si="27"/>
        <v>0.18823529411764706</v>
      </c>
      <c r="K172" s="17">
        <v>183.2</v>
      </c>
      <c r="L172" s="47">
        <f t="shared" si="28"/>
        <v>-3.6627990822681085</v>
      </c>
      <c r="M172" s="17">
        <v>105</v>
      </c>
      <c r="N172" s="47">
        <f t="shared" si="29"/>
        <v>-2.9619181946403383</v>
      </c>
      <c r="O172" s="17">
        <v>45.9</v>
      </c>
      <c r="P172" s="11">
        <f t="shared" si="30"/>
        <v>-0.95624999999999993</v>
      </c>
      <c r="Q172" s="17"/>
      <c r="R172" s="11">
        <f t="shared" si="31"/>
        <v>0</v>
      </c>
      <c r="S172" s="17">
        <v>4.9000000000000002E-2</v>
      </c>
      <c r="T172" s="11">
        <f t="shared" si="32"/>
        <v>-3.5000000000000001E-3</v>
      </c>
      <c r="U172" s="15">
        <f t="shared" si="33"/>
        <v>7.9386507607932346</v>
      </c>
      <c r="V172" s="16">
        <f t="shared" si="34"/>
        <v>-7.5844672769084465</v>
      </c>
      <c r="W172" s="48">
        <f t="shared" si="35"/>
        <v>2.28165168250713</v>
      </c>
      <c r="X172" s="48">
        <v>2</v>
      </c>
      <c r="Y172" s="49" t="s">
        <v>149</v>
      </c>
    </row>
    <row r="173" spans="1:25" x14ac:dyDescent="0.25">
      <c r="A173" s="42" t="s">
        <v>31</v>
      </c>
      <c r="B173" s="10">
        <v>40483</v>
      </c>
      <c r="C173" s="17">
        <v>69.3</v>
      </c>
      <c r="D173" s="11">
        <f t="shared" si="24"/>
        <v>3.4563591022443889</v>
      </c>
      <c r="E173" s="17">
        <v>85.4</v>
      </c>
      <c r="F173" s="11">
        <f t="shared" si="25"/>
        <v>3.7146585471944329</v>
      </c>
      <c r="G173" s="17">
        <v>8.86</v>
      </c>
      <c r="H173" s="11">
        <f t="shared" si="26"/>
        <v>0.72921810699588474</v>
      </c>
      <c r="I173" s="17">
        <v>7.44</v>
      </c>
      <c r="J173" s="11">
        <f t="shared" si="27"/>
        <v>0.19028132992327365</v>
      </c>
      <c r="K173" s="17">
        <v>182.8</v>
      </c>
      <c r="L173" s="47">
        <f t="shared" si="28"/>
        <v>-3.6548017043592265</v>
      </c>
      <c r="M173" s="17">
        <v>105</v>
      </c>
      <c r="N173" s="47">
        <f t="shared" si="29"/>
        <v>-2.9619181946403383</v>
      </c>
      <c r="O173" s="17">
        <v>46.1</v>
      </c>
      <c r="P173" s="11">
        <f t="shared" si="30"/>
        <v>-0.9604166666666667</v>
      </c>
      <c r="Q173" s="17"/>
      <c r="R173" s="11">
        <f t="shared" si="31"/>
        <v>0</v>
      </c>
      <c r="S173" s="17">
        <f>0.001/2</f>
        <v>5.0000000000000001E-4</v>
      </c>
      <c r="T173" s="11">
        <f t="shared" si="32"/>
        <v>-3.5714285714285717E-5</v>
      </c>
      <c r="U173" s="15">
        <f t="shared" si="33"/>
        <v>8.0905170863579805</v>
      </c>
      <c r="V173" s="16">
        <f t="shared" si="34"/>
        <v>-7.5771722799519461</v>
      </c>
      <c r="W173" s="48">
        <f t="shared" si="35"/>
        <v>3.2764550943285524</v>
      </c>
      <c r="X173" s="48">
        <v>3</v>
      </c>
      <c r="Y173" s="49" t="s">
        <v>149</v>
      </c>
    </row>
    <row r="174" spans="1:25" x14ac:dyDescent="0.25">
      <c r="A174" s="42" t="s">
        <v>31</v>
      </c>
      <c r="B174" s="10">
        <v>40518</v>
      </c>
      <c r="C174" s="17">
        <v>70.599999999999994</v>
      </c>
      <c r="D174" s="11">
        <f t="shared" si="24"/>
        <v>3.5211970074812964</v>
      </c>
      <c r="E174" s="17">
        <v>79.599999999999994</v>
      </c>
      <c r="F174" s="11">
        <f t="shared" si="25"/>
        <v>3.4623749456285342</v>
      </c>
      <c r="G174" s="17">
        <v>8.15</v>
      </c>
      <c r="H174" s="11">
        <f t="shared" si="26"/>
        <v>0.67078189300411528</v>
      </c>
      <c r="I174" s="17">
        <v>6.45</v>
      </c>
      <c r="J174" s="11">
        <f t="shared" si="27"/>
        <v>0.16496163682864451</v>
      </c>
      <c r="K174" s="17">
        <v>180.7</v>
      </c>
      <c r="L174" s="47">
        <f t="shared" si="28"/>
        <v>-3.6128154703375936</v>
      </c>
      <c r="M174" s="17">
        <v>101</v>
      </c>
      <c r="N174" s="47">
        <f t="shared" si="29"/>
        <v>-2.8490832157968966</v>
      </c>
      <c r="O174" s="17">
        <v>42.5</v>
      </c>
      <c r="P174" s="11">
        <f t="shared" si="30"/>
        <v>-0.88541666666666663</v>
      </c>
      <c r="Q174" s="17"/>
      <c r="R174" s="11">
        <f t="shared" si="31"/>
        <v>0</v>
      </c>
      <c r="S174" s="17">
        <v>8.9999999999999993E-3</v>
      </c>
      <c r="T174" s="11">
        <f t="shared" si="32"/>
        <v>-6.4285714285714282E-4</v>
      </c>
      <c r="U174" s="15">
        <f t="shared" si="33"/>
        <v>7.8193154829425904</v>
      </c>
      <c r="V174" s="16">
        <f t="shared" si="34"/>
        <v>-7.3479582099440144</v>
      </c>
      <c r="W174" s="48">
        <f t="shared" si="35"/>
        <v>3.1077257689339435</v>
      </c>
      <c r="X174" s="48">
        <v>3</v>
      </c>
      <c r="Y174" s="49" t="s">
        <v>149</v>
      </c>
    </row>
    <row r="175" spans="1:25" x14ac:dyDescent="0.25">
      <c r="A175" s="42" t="s">
        <v>31</v>
      </c>
      <c r="B175" s="10">
        <v>40546</v>
      </c>
      <c r="C175" s="17">
        <v>67.2</v>
      </c>
      <c r="D175" s="11">
        <f t="shared" si="24"/>
        <v>3.3516209476309227</v>
      </c>
      <c r="E175" s="17">
        <v>83.5</v>
      </c>
      <c r="F175" s="11">
        <f t="shared" si="25"/>
        <v>3.6320139190952592</v>
      </c>
      <c r="G175" s="17">
        <v>8.35</v>
      </c>
      <c r="H175" s="11">
        <f t="shared" si="26"/>
        <v>0.68724279835390945</v>
      </c>
      <c r="I175" s="17">
        <v>6.68</v>
      </c>
      <c r="J175" s="11">
        <f t="shared" si="27"/>
        <v>0.17084398976982096</v>
      </c>
      <c r="K175" s="17">
        <v>183.5</v>
      </c>
      <c r="L175" s="47">
        <f t="shared" si="28"/>
        <v>-3.6687971156997703</v>
      </c>
      <c r="M175" s="17">
        <v>124</v>
      </c>
      <c r="N175" s="47">
        <f t="shared" si="29"/>
        <v>-3.4978843441466854</v>
      </c>
      <c r="O175" s="17">
        <v>46.5</v>
      </c>
      <c r="P175" s="11">
        <f t="shared" si="30"/>
        <v>-0.96875</v>
      </c>
      <c r="Q175" s="17"/>
      <c r="R175" s="11">
        <f t="shared" si="31"/>
        <v>0</v>
      </c>
      <c r="S175" s="17">
        <v>1.7000000000000001E-2</v>
      </c>
      <c r="T175" s="11">
        <f t="shared" si="32"/>
        <v>-1.2142857142857144E-3</v>
      </c>
      <c r="U175" s="15">
        <f t="shared" si="33"/>
        <v>7.8417216548499127</v>
      </c>
      <c r="V175" s="16">
        <f t="shared" si="34"/>
        <v>-8.1366457455607399</v>
      </c>
      <c r="W175" s="48">
        <f t="shared" si="35"/>
        <v>-1.8457711186641481</v>
      </c>
      <c r="X175" s="48">
        <v>-2</v>
      </c>
      <c r="Y175" s="49" t="s">
        <v>149</v>
      </c>
    </row>
    <row r="176" spans="1:25" x14ac:dyDescent="0.25">
      <c r="A176" s="42" t="s">
        <v>31</v>
      </c>
      <c r="B176" s="28">
        <v>40553</v>
      </c>
      <c r="C176" s="29">
        <v>69.3</v>
      </c>
      <c r="D176" s="11">
        <f t="shared" si="24"/>
        <v>3.4563591022443889</v>
      </c>
      <c r="E176" s="29">
        <v>85.4</v>
      </c>
      <c r="F176" s="11">
        <f t="shared" si="25"/>
        <v>3.7146585471944329</v>
      </c>
      <c r="G176" s="29">
        <v>8.86</v>
      </c>
      <c r="H176" s="11">
        <f t="shared" si="26"/>
        <v>0.72921810699588474</v>
      </c>
      <c r="I176" s="29">
        <v>7.44</v>
      </c>
      <c r="J176" s="11">
        <f t="shared" si="27"/>
        <v>0.19028132992327365</v>
      </c>
      <c r="K176" s="29">
        <v>182.8</v>
      </c>
      <c r="L176" s="47">
        <f t="shared" si="28"/>
        <v>-3.6548017043592265</v>
      </c>
      <c r="M176" s="29">
        <v>105</v>
      </c>
      <c r="N176" s="47">
        <f t="shared" si="29"/>
        <v>-2.9619181946403383</v>
      </c>
      <c r="O176" s="29">
        <v>46.1</v>
      </c>
      <c r="P176" s="11">
        <f t="shared" si="30"/>
        <v>-0.9604166666666667</v>
      </c>
      <c r="Q176" s="29">
        <f>0.001/2</f>
        <v>5.0000000000000001E-4</v>
      </c>
      <c r="R176" s="11">
        <f t="shared" si="31"/>
        <v>-3.5714285714285717E-5</v>
      </c>
      <c r="S176" s="17"/>
      <c r="T176" s="11">
        <f t="shared" si="32"/>
        <v>0</v>
      </c>
      <c r="U176" s="15">
        <f t="shared" si="33"/>
        <v>8.0905170863579805</v>
      </c>
      <c r="V176" s="16">
        <f t="shared" si="34"/>
        <v>-7.5771722799519461</v>
      </c>
      <c r="W176" s="48">
        <f t="shared" si="35"/>
        <v>3.2764550943285524</v>
      </c>
      <c r="X176" s="48">
        <v>3</v>
      </c>
      <c r="Y176" s="49" t="s">
        <v>149</v>
      </c>
    </row>
    <row r="177" spans="1:25" x14ac:dyDescent="0.25">
      <c r="A177" s="43" t="s">
        <v>31</v>
      </c>
      <c r="B177" s="18">
        <v>40581</v>
      </c>
      <c r="C177" s="19">
        <v>61.9</v>
      </c>
      <c r="D177" s="11">
        <f t="shared" si="24"/>
        <v>3.0872817955112217</v>
      </c>
      <c r="E177" s="19">
        <v>83.2</v>
      </c>
      <c r="F177" s="20">
        <f t="shared" si="25"/>
        <v>3.6189647672901266</v>
      </c>
      <c r="G177" s="19">
        <v>8.44</v>
      </c>
      <c r="H177" s="11">
        <f t="shared" si="26"/>
        <v>0.69465020576131686</v>
      </c>
      <c r="I177" s="19">
        <v>6.57</v>
      </c>
      <c r="J177" s="20">
        <f t="shared" si="27"/>
        <v>0.16803069053708439</v>
      </c>
      <c r="K177" s="19">
        <v>181.8</v>
      </c>
      <c r="L177" s="50">
        <f t="shared" si="28"/>
        <v>-3.6348082595870208</v>
      </c>
      <c r="M177" s="19">
        <v>103</v>
      </c>
      <c r="N177" s="50">
        <f t="shared" si="29"/>
        <v>-2.9055007052186177</v>
      </c>
      <c r="O177" s="19"/>
      <c r="P177" s="11">
        <f t="shared" si="30"/>
        <v>0</v>
      </c>
      <c r="Q177" s="19"/>
      <c r="R177" s="20">
        <f t="shared" si="31"/>
        <v>0</v>
      </c>
      <c r="S177" s="19">
        <v>3.9E-2</v>
      </c>
      <c r="T177" s="20">
        <f t="shared" si="32"/>
        <v>-2.7857142857142859E-3</v>
      </c>
      <c r="U177" s="22">
        <f t="shared" si="33"/>
        <v>7.5689274590997497</v>
      </c>
      <c r="V177" s="23">
        <f t="shared" si="34"/>
        <v>-6.5430946790913529</v>
      </c>
      <c r="W177" s="51">
        <f t="shared" si="35"/>
        <v>7.2692118107737711</v>
      </c>
      <c r="X177" s="51">
        <v>7</v>
      </c>
      <c r="Y177" s="52" t="s">
        <v>150</v>
      </c>
    </row>
    <row r="178" spans="1:25" x14ac:dyDescent="0.25">
      <c r="A178" s="42" t="s">
        <v>31</v>
      </c>
      <c r="B178" s="10">
        <v>40609</v>
      </c>
      <c r="C178" s="17">
        <v>64.7</v>
      </c>
      <c r="D178" s="11">
        <f t="shared" si="24"/>
        <v>3.226932668329177</v>
      </c>
      <c r="E178" s="17">
        <v>83.2</v>
      </c>
      <c r="F178" s="11">
        <f t="shared" si="25"/>
        <v>3.6189647672901266</v>
      </c>
      <c r="G178" s="17">
        <v>8.73</v>
      </c>
      <c r="H178" s="11">
        <f t="shared" si="26"/>
        <v>0.71851851851851856</v>
      </c>
      <c r="I178" s="17">
        <v>6.7</v>
      </c>
      <c r="J178" s="11">
        <f t="shared" si="27"/>
        <v>0.17135549872122763</v>
      </c>
      <c r="K178" s="17">
        <v>178</v>
      </c>
      <c r="L178" s="47">
        <f t="shared" si="28"/>
        <v>-3.5588331694526381</v>
      </c>
      <c r="M178" s="17">
        <v>111</v>
      </c>
      <c r="N178" s="47">
        <f t="shared" si="29"/>
        <v>-3.1311706629055003</v>
      </c>
      <c r="O178" s="17">
        <v>47.7</v>
      </c>
      <c r="P178" s="11">
        <f t="shared" si="30"/>
        <v>-0.99375000000000002</v>
      </c>
      <c r="Q178" s="17"/>
      <c r="R178" s="11">
        <f t="shared" si="31"/>
        <v>0</v>
      </c>
      <c r="S178" s="17">
        <v>0.14699999999999999</v>
      </c>
      <c r="T178" s="11">
        <f t="shared" si="32"/>
        <v>-1.0499999999999999E-2</v>
      </c>
      <c r="U178" s="15">
        <f t="shared" si="33"/>
        <v>7.7357714528590495</v>
      </c>
      <c r="V178" s="16">
        <f t="shared" si="34"/>
        <v>-7.6942538323581395</v>
      </c>
      <c r="W178" s="48">
        <f t="shared" si="35"/>
        <v>0.26907033354434079</v>
      </c>
      <c r="X178" s="48">
        <v>0</v>
      </c>
      <c r="Y178" s="49" t="s">
        <v>149</v>
      </c>
    </row>
    <row r="179" spans="1:25" x14ac:dyDescent="0.25">
      <c r="A179" s="42" t="s">
        <v>31</v>
      </c>
      <c r="B179" s="28">
        <v>40610</v>
      </c>
      <c r="C179" s="29">
        <v>61.4</v>
      </c>
      <c r="D179" s="11">
        <f t="shared" si="24"/>
        <v>3.0623441396508726</v>
      </c>
      <c r="E179" s="29">
        <v>80</v>
      </c>
      <c r="F179" s="11">
        <f t="shared" si="25"/>
        <v>3.4797738147020447</v>
      </c>
      <c r="G179" s="29">
        <v>7.92</v>
      </c>
      <c r="H179" s="11">
        <f t="shared" si="26"/>
        <v>0.65185185185185179</v>
      </c>
      <c r="I179" s="29">
        <v>6.54</v>
      </c>
      <c r="J179" s="11">
        <f t="shared" si="27"/>
        <v>0.16726342710997441</v>
      </c>
      <c r="K179" s="29">
        <v>144.19999999999999</v>
      </c>
      <c r="L179" s="47">
        <f t="shared" si="28"/>
        <v>-2.8830547361520806</v>
      </c>
      <c r="M179" s="29">
        <v>107.7</v>
      </c>
      <c r="N179" s="47">
        <f t="shared" si="29"/>
        <v>-3.0380818053596612</v>
      </c>
      <c r="O179" s="29">
        <v>55</v>
      </c>
      <c r="P179" s="11">
        <f t="shared" si="30"/>
        <v>-1.1458333333333333</v>
      </c>
      <c r="Q179" s="29">
        <f>0.001/2</f>
        <v>5.0000000000000001E-4</v>
      </c>
      <c r="R179" s="11">
        <f t="shared" si="31"/>
        <v>-3.5714285714285717E-5</v>
      </c>
      <c r="S179" s="17"/>
      <c r="T179" s="11">
        <f t="shared" si="32"/>
        <v>0</v>
      </c>
      <c r="U179" s="15">
        <f t="shared" si="33"/>
        <v>7.3612332333147439</v>
      </c>
      <c r="V179" s="16">
        <f t="shared" si="34"/>
        <v>-7.0670055891307895</v>
      </c>
      <c r="W179" s="48">
        <f t="shared" si="35"/>
        <v>2.0392485029166152</v>
      </c>
      <c r="X179" s="48">
        <v>2</v>
      </c>
      <c r="Y179" s="49" t="s">
        <v>149</v>
      </c>
    </row>
    <row r="180" spans="1:25" x14ac:dyDescent="0.25">
      <c r="A180" s="42" t="s">
        <v>31</v>
      </c>
      <c r="B180" s="10">
        <v>40637</v>
      </c>
      <c r="C180" s="17">
        <v>65.900000000000006</v>
      </c>
      <c r="D180" s="11">
        <f t="shared" si="24"/>
        <v>3.2867830423940152</v>
      </c>
      <c r="E180" s="17">
        <v>85</v>
      </c>
      <c r="F180" s="11">
        <f t="shared" si="25"/>
        <v>3.6972596781209224</v>
      </c>
      <c r="G180" s="17">
        <v>8.8699999999999992</v>
      </c>
      <c r="H180" s="11">
        <f t="shared" si="26"/>
        <v>0.7300411522633744</v>
      </c>
      <c r="I180" s="17">
        <v>6.9</v>
      </c>
      <c r="J180" s="11">
        <f t="shared" si="27"/>
        <v>0.17647058823529413</v>
      </c>
      <c r="K180" s="17">
        <v>182.6</v>
      </c>
      <c r="L180" s="47">
        <f t="shared" si="28"/>
        <v>-3.6508030154047848</v>
      </c>
      <c r="M180" s="17">
        <v>113</v>
      </c>
      <c r="N180" s="47">
        <f t="shared" si="29"/>
        <v>-3.1875881523272214</v>
      </c>
      <c r="O180" s="17">
        <v>51.4</v>
      </c>
      <c r="P180" s="11">
        <f t="shared" si="30"/>
        <v>-1.0708333333333333</v>
      </c>
      <c r="Q180" s="17"/>
      <c r="R180" s="11">
        <f t="shared" si="31"/>
        <v>0</v>
      </c>
      <c r="S180" s="17">
        <v>6.8000000000000005E-2</v>
      </c>
      <c r="T180" s="11">
        <f t="shared" si="32"/>
        <v>-4.8571428571428576E-3</v>
      </c>
      <c r="U180" s="15">
        <f t="shared" si="33"/>
        <v>7.8905544610136058</v>
      </c>
      <c r="V180" s="16">
        <f t="shared" si="34"/>
        <v>-7.914081643922481</v>
      </c>
      <c r="W180" s="48">
        <f t="shared" si="35"/>
        <v>-0.14886254104596086</v>
      </c>
      <c r="X180" s="48">
        <v>0</v>
      </c>
      <c r="Y180" s="49" t="s">
        <v>149</v>
      </c>
    </row>
    <row r="181" spans="1:25" x14ac:dyDescent="0.25">
      <c r="A181" s="42" t="s">
        <v>31</v>
      </c>
      <c r="B181" s="10">
        <v>40666</v>
      </c>
      <c r="C181" s="17">
        <v>50.2</v>
      </c>
      <c r="D181" s="11">
        <f t="shared" si="24"/>
        <v>2.5037406483790523</v>
      </c>
      <c r="E181" s="17">
        <v>74.2</v>
      </c>
      <c r="F181" s="11">
        <f t="shared" si="25"/>
        <v>3.2274902131361465</v>
      </c>
      <c r="G181" s="17">
        <v>10.01</v>
      </c>
      <c r="H181" s="11">
        <f t="shared" si="26"/>
        <v>0.82386831275720163</v>
      </c>
      <c r="I181" s="17">
        <v>6.85</v>
      </c>
      <c r="J181" s="11">
        <f t="shared" si="27"/>
        <v>0.17519181585677748</v>
      </c>
      <c r="K181" s="17">
        <v>160.1</v>
      </c>
      <c r="L181" s="47">
        <f t="shared" si="28"/>
        <v>-3.2009505080301541</v>
      </c>
      <c r="M181" s="17">
        <v>105</v>
      </c>
      <c r="N181" s="47">
        <f t="shared" si="29"/>
        <v>-2.9619181946403383</v>
      </c>
      <c r="O181" s="17">
        <v>54</v>
      </c>
      <c r="P181" s="11">
        <f t="shared" si="30"/>
        <v>-1.125</v>
      </c>
      <c r="Q181" s="17"/>
      <c r="R181" s="11">
        <f t="shared" si="31"/>
        <v>0</v>
      </c>
      <c r="S181" s="17">
        <v>0.05</v>
      </c>
      <c r="T181" s="11">
        <f t="shared" si="32"/>
        <v>-3.5714285714285718E-3</v>
      </c>
      <c r="U181" s="15">
        <f t="shared" si="33"/>
        <v>6.7302909901291779</v>
      </c>
      <c r="V181" s="16">
        <f t="shared" si="34"/>
        <v>-7.291440131241921</v>
      </c>
      <c r="W181" s="48">
        <f t="shared" si="35"/>
        <v>-4.0019961604988463</v>
      </c>
      <c r="X181" s="48">
        <v>-4</v>
      </c>
      <c r="Y181" s="49" t="s">
        <v>149</v>
      </c>
    </row>
    <row r="182" spans="1:25" x14ac:dyDescent="0.25">
      <c r="A182" s="42" t="s">
        <v>31</v>
      </c>
      <c r="B182" s="10">
        <v>40700</v>
      </c>
      <c r="C182" s="17">
        <v>51.1</v>
      </c>
      <c r="D182" s="11">
        <f t="shared" si="24"/>
        <v>2.5486284289276808</v>
      </c>
      <c r="E182" s="17">
        <v>77.599999999999994</v>
      </c>
      <c r="F182" s="11">
        <f t="shared" si="25"/>
        <v>3.375380600260983</v>
      </c>
      <c r="G182" s="17">
        <v>7.84</v>
      </c>
      <c r="H182" s="11">
        <f t="shared" si="26"/>
        <v>0.64526748971193415</v>
      </c>
      <c r="I182" s="17">
        <v>6.91</v>
      </c>
      <c r="J182" s="11">
        <f t="shared" si="27"/>
        <v>0.17672634271099744</v>
      </c>
      <c r="K182" s="17">
        <v>161.30000000000001</v>
      </c>
      <c r="L182" s="47">
        <f t="shared" si="28"/>
        <v>-3.224942641756801</v>
      </c>
      <c r="M182" s="17">
        <v>103</v>
      </c>
      <c r="N182" s="47">
        <f t="shared" si="29"/>
        <v>-2.9055007052186177</v>
      </c>
      <c r="O182" s="17">
        <v>45.9</v>
      </c>
      <c r="P182" s="11">
        <f t="shared" si="30"/>
        <v>-0.95624999999999993</v>
      </c>
      <c r="Q182" s="17"/>
      <c r="R182" s="11">
        <f t="shared" si="31"/>
        <v>0</v>
      </c>
      <c r="S182" s="17">
        <v>0.03</v>
      </c>
      <c r="T182" s="11">
        <f t="shared" si="32"/>
        <v>-2.142857142857143E-3</v>
      </c>
      <c r="U182" s="15">
        <f t="shared" si="33"/>
        <v>6.7460028616115952</v>
      </c>
      <c r="V182" s="16">
        <f t="shared" si="34"/>
        <v>-7.0888362041182758</v>
      </c>
      <c r="W182" s="48">
        <f t="shared" si="35"/>
        <v>-2.4780435889269521</v>
      </c>
      <c r="X182" s="48">
        <v>-2</v>
      </c>
      <c r="Y182" s="49" t="s">
        <v>149</v>
      </c>
    </row>
    <row r="183" spans="1:25" x14ac:dyDescent="0.25">
      <c r="A183" s="42" t="s">
        <v>31</v>
      </c>
      <c r="B183" s="10">
        <v>40728</v>
      </c>
      <c r="C183" s="17">
        <v>55.8</v>
      </c>
      <c r="D183" s="11">
        <f t="shared" si="24"/>
        <v>2.7830423940149625</v>
      </c>
      <c r="E183" s="17">
        <v>83.4</v>
      </c>
      <c r="F183" s="11">
        <f t="shared" si="25"/>
        <v>3.6276642018268817</v>
      </c>
      <c r="G183" s="17">
        <v>10.51</v>
      </c>
      <c r="H183" s="11">
        <f t="shared" si="26"/>
        <v>0.86502057613168715</v>
      </c>
      <c r="I183" s="17">
        <v>7.15</v>
      </c>
      <c r="J183" s="11">
        <f t="shared" si="27"/>
        <v>0.18286445012787725</v>
      </c>
      <c r="K183" s="17">
        <v>164.9</v>
      </c>
      <c r="L183" s="47">
        <f t="shared" si="28"/>
        <v>-3.2969190429367417</v>
      </c>
      <c r="M183" s="17">
        <v>103</v>
      </c>
      <c r="N183" s="47">
        <f t="shared" si="29"/>
        <v>-2.9055007052186177</v>
      </c>
      <c r="O183" s="17">
        <v>49.7</v>
      </c>
      <c r="P183" s="11">
        <f t="shared" si="30"/>
        <v>-1.0354166666666667</v>
      </c>
      <c r="Q183" s="17"/>
      <c r="R183" s="11">
        <f t="shared" si="31"/>
        <v>0</v>
      </c>
      <c r="S183" s="17">
        <v>9.4E-2</v>
      </c>
      <c r="T183" s="11">
        <f t="shared" si="32"/>
        <v>-6.7142857142857143E-3</v>
      </c>
      <c r="U183" s="15">
        <f t="shared" si="33"/>
        <v>7.4585916221014097</v>
      </c>
      <c r="V183" s="16">
        <f t="shared" si="34"/>
        <v>-7.244550700536311</v>
      </c>
      <c r="W183" s="48">
        <f t="shared" si="35"/>
        <v>1.4557495048901905</v>
      </c>
      <c r="X183" s="48">
        <v>1</v>
      </c>
      <c r="Y183" s="49" t="s">
        <v>149</v>
      </c>
    </row>
    <row r="184" spans="1:25" x14ac:dyDescent="0.25">
      <c r="A184" s="42" t="s">
        <v>31</v>
      </c>
      <c r="B184" s="10">
        <v>40756</v>
      </c>
      <c r="C184" s="17">
        <v>56.6</v>
      </c>
      <c r="D184" s="11">
        <f t="shared" si="24"/>
        <v>2.8229426433915212</v>
      </c>
      <c r="E184" s="17">
        <v>87.8</v>
      </c>
      <c r="F184" s="11">
        <f t="shared" si="25"/>
        <v>3.8190517616354938</v>
      </c>
      <c r="G184" s="17">
        <v>10.14</v>
      </c>
      <c r="H184" s="11">
        <f t="shared" si="26"/>
        <v>0.83456790123456792</v>
      </c>
      <c r="I184" s="17">
        <v>8.0399999999999991</v>
      </c>
      <c r="J184" s="11">
        <f t="shared" si="27"/>
        <v>0.20562659846547313</v>
      </c>
      <c r="K184" s="17">
        <v>156.1</v>
      </c>
      <c r="L184" s="47">
        <f t="shared" si="28"/>
        <v>-3.1209767289413302</v>
      </c>
      <c r="M184" s="17">
        <v>105</v>
      </c>
      <c r="N184" s="47">
        <f t="shared" si="29"/>
        <v>-2.9619181946403383</v>
      </c>
      <c r="O184" s="17">
        <v>48.5</v>
      </c>
      <c r="P184" s="11">
        <f t="shared" si="30"/>
        <v>-1.0104166666666667</v>
      </c>
      <c r="Q184" s="17"/>
      <c r="R184" s="11">
        <f t="shared" si="31"/>
        <v>0</v>
      </c>
      <c r="S184" s="17">
        <f>0.001/2</f>
        <v>5.0000000000000001E-4</v>
      </c>
      <c r="T184" s="11">
        <f t="shared" si="32"/>
        <v>-3.5714285714285717E-5</v>
      </c>
      <c r="U184" s="15">
        <f t="shared" si="33"/>
        <v>7.682188904727056</v>
      </c>
      <c r="V184" s="16">
        <f t="shared" si="34"/>
        <v>-7.09334730453405</v>
      </c>
      <c r="W184" s="48">
        <f t="shared" si="35"/>
        <v>3.9852469098476977</v>
      </c>
      <c r="X184" s="48">
        <v>4</v>
      </c>
      <c r="Y184" s="49" t="s">
        <v>149</v>
      </c>
    </row>
    <row r="185" spans="1:25" x14ac:dyDescent="0.25">
      <c r="A185" s="42" t="s">
        <v>31</v>
      </c>
      <c r="B185" s="10">
        <v>40791</v>
      </c>
      <c r="C185" s="17">
        <v>47.8</v>
      </c>
      <c r="D185" s="11">
        <f t="shared" si="24"/>
        <v>2.3840399002493764</v>
      </c>
      <c r="E185" s="17">
        <v>71.599999999999994</v>
      </c>
      <c r="F185" s="11">
        <f t="shared" si="25"/>
        <v>3.1143975641583297</v>
      </c>
      <c r="G185" s="17">
        <v>9.68</v>
      </c>
      <c r="H185" s="11">
        <f t="shared" si="26"/>
        <v>0.79670781893004106</v>
      </c>
      <c r="I185" s="17">
        <v>7.15</v>
      </c>
      <c r="J185" s="11">
        <f t="shared" si="27"/>
        <v>0.18286445012787725</v>
      </c>
      <c r="K185" s="17">
        <v>154</v>
      </c>
      <c r="L185" s="47">
        <f t="shared" si="28"/>
        <v>-3.0789904949196982</v>
      </c>
      <c r="M185" s="17">
        <v>99</v>
      </c>
      <c r="N185" s="47">
        <f t="shared" si="29"/>
        <v>-2.792665726375176</v>
      </c>
      <c r="O185" s="17">
        <v>46.8</v>
      </c>
      <c r="P185" s="11">
        <f t="shared" si="30"/>
        <v>-0.97499999999999998</v>
      </c>
      <c r="Q185" s="17"/>
      <c r="R185" s="11">
        <f t="shared" si="31"/>
        <v>0</v>
      </c>
      <c r="S185" s="17">
        <v>7.4999999999999997E-2</v>
      </c>
      <c r="T185" s="11">
        <f t="shared" si="32"/>
        <v>-5.3571428571428572E-3</v>
      </c>
      <c r="U185" s="15">
        <f t="shared" si="33"/>
        <v>6.4780097334656244</v>
      </c>
      <c r="V185" s="16">
        <f t="shared" si="34"/>
        <v>-6.8520133641520165</v>
      </c>
      <c r="W185" s="48">
        <f t="shared" si="35"/>
        <v>-2.8057238006829448</v>
      </c>
      <c r="X185" s="48">
        <v>-3</v>
      </c>
      <c r="Y185" s="49" t="s">
        <v>149</v>
      </c>
    </row>
    <row r="186" spans="1:25" x14ac:dyDescent="0.25">
      <c r="A186" s="42" t="s">
        <v>31</v>
      </c>
      <c r="B186" s="10">
        <v>40819</v>
      </c>
      <c r="C186" s="17">
        <v>55.9</v>
      </c>
      <c r="D186" s="11">
        <f t="shared" si="24"/>
        <v>2.7880299251870322</v>
      </c>
      <c r="E186" s="17">
        <v>80</v>
      </c>
      <c r="F186" s="11">
        <f t="shared" si="25"/>
        <v>3.4797738147020447</v>
      </c>
      <c r="G186" s="17">
        <v>8.3800000000000008</v>
      </c>
      <c r="H186" s="11">
        <f t="shared" si="26"/>
        <v>0.68971193415637866</v>
      </c>
      <c r="I186" s="17">
        <v>7.02</v>
      </c>
      <c r="J186" s="11">
        <f t="shared" si="27"/>
        <v>0.17953964194373401</v>
      </c>
      <c r="K186" s="17">
        <v>165.1</v>
      </c>
      <c r="L186" s="47">
        <f t="shared" si="28"/>
        <v>-3.3009177318911829</v>
      </c>
      <c r="M186" s="17">
        <v>107</v>
      </c>
      <c r="N186" s="47">
        <f t="shared" si="29"/>
        <v>-3.018335684062059</v>
      </c>
      <c r="O186" s="17">
        <v>50.8</v>
      </c>
      <c r="P186" s="11">
        <f t="shared" si="30"/>
        <v>-1.0583333333333333</v>
      </c>
      <c r="Q186" s="17"/>
      <c r="R186" s="11">
        <f t="shared" si="31"/>
        <v>0</v>
      </c>
      <c r="S186" s="17">
        <v>5.6000000000000001E-2</v>
      </c>
      <c r="T186" s="11">
        <f t="shared" si="32"/>
        <v>-4.0000000000000001E-3</v>
      </c>
      <c r="U186" s="15">
        <f t="shared" si="33"/>
        <v>7.1370553159891896</v>
      </c>
      <c r="V186" s="16">
        <f t="shared" si="34"/>
        <v>-7.3815867492865745</v>
      </c>
      <c r="W186" s="48">
        <f t="shared" si="35"/>
        <v>-1.6842582949422713</v>
      </c>
      <c r="X186" s="48">
        <v>-2</v>
      </c>
      <c r="Y186" s="49" t="s">
        <v>149</v>
      </c>
    </row>
    <row r="187" spans="1:25" x14ac:dyDescent="0.25">
      <c r="A187" s="42" t="s">
        <v>31</v>
      </c>
      <c r="B187" s="10">
        <v>40911</v>
      </c>
      <c r="C187" s="17">
        <v>46.3</v>
      </c>
      <c r="D187" s="11">
        <f t="shared" si="24"/>
        <v>2.309226932668329</v>
      </c>
      <c r="E187" s="32">
        <v>79.2</v>
      </c>
      <c r="F187" s="11">
        <f t="shared" si="25"/>
        <v>3.4449760765550241</v>
      </c>
      <c r="G187" s="17">
        <v>8.0500000000000007</v>
      </c>
      <c r="H187" s="11">
        <f t="shared" si="26"/>
        <v>0.6625514403292182</v>
      </c>
      <c r="I187" s="17">
        <v>7.88</v>
      </c>
      <c r="J187" s="11">
        <f t="shared" si="27"/>
        <v>0.20153452685421994</v>
      </c>
      <c r="K187" s="17">
        <v>154.80000000000001</v>
      </c>
      <c r="L187" s="47">
        <f t="shared" si="28"/>
        <v>-3.0949852507374636</v>
      </c>
      <c r="M187" s="17">
        <v>101</v>
      </c>
      <c r="N187" s="47">
        <f t="shared" si="29"/>
        <v>-2.8490832157968966</v>
      </c>
      <c r="O187" s="32">
        <v>50.7</v>
      </c>
      <c r="P187" s="11">
        <f t="shared" si="30"/>
        <v>-1.0562500000000001</v>
      </c>
      <c r="Q187" s="17"/>
      <c r="R187" s="11">
        <f t="shared" si="31"/>
        <v>0</v>
      </c>
      <c r="S187" s="17">
        <v>5.0999999999999997E-2</v>
      </c>
      <c r="T187" s="11">
        <f t="shared" si="32"/>
        <v>-3.6428571428571426E-3</v>
      </c>
      <c r="U187" s="15">
        <f t="shared" si="33"/>
        <v>6.6182889764067916</v>
      </c>
      <c r="V187" s="16">
        <f t="shared" si="34"/>
        <v>-7.0039613236772178</v>
      </c>
      <c r="W187" s="48">
        <f t="shared" si="35"/>
        <v>-2.8311941035766153</v>
      </c>
      <c r="X187" s="48">
        <v>-3</v>
      </c>
      <c r="Y187" s="49" t="s">
        <v>149</v>
      </c>
    </row>
    <row r="188" spans="1:25" x14ac:dyDescent="0.25">
      <c r="A188" s="42" t="s">
        <v>31</v>
      </c>
      <c r="B188" s="10">
        <v>40946</v>
      </c>
      <c r="C188" s="17">
        <v>46.5</v>
      </c>
      <c r="D188" s="11">
        <f t="shared" si="24"/>
        <v>2.3192019950124689</v>
      </c>
      <c r="E188" s="17">
        <v>85.6</v>
      </c>
      <c r="F188" s="11">
        <f t="shared" si="25"/>
        <v>3.7233579817311875</v>
      </c>
      <c r="G188" s="17">
        <v>9.1</v>
      </c>
      <c r="H188" s="11">
        <f t="shared" si="26"/>
        <v>0.74897119341563778</v>
      </c>
      <c r="I188" s="17">
        <v>8.98</v>
      </c>
      <c r="J188" s="11">
        <f t="shared" si="27"/>
        <v>0.22966751918158568</v>
      </c>
      <c r="K188" s="17">
        <v>151.19999999999999</v>
      </c>
      <c r="L188" s="47">
        <f t="shared" si="28"/>
        <v>-3.0230088495575216</v>
      </c>
      <c r="M188" s="17">
        <v>99</v>
      </c>
      <c r="N188" s="47">
        <f t="shared" si="29"/>
        <v>-2.792665726375176</v>
      </c>
      <c r="O188" s="17">
        <v>46.4</v>
      </c>
      <c r="P188" s="11">
        <f t="shared" si="30"/>
        <v>-0.96666666666666667</v>
      </c>
      <c r="Q188" s="17"/>
      <c r="R188" s="11">
        <f t="shared" si="31"/>
        <v>0</v>
      </c>
      <c r="S188" s="17">
        <v>4.4999999999999998E-2</v>
      </c>
      <c r="T188" s="11">
        <f t="shared" si="32"/>
        <v>-3.2142857142857142E-3</v>
      </c>
      <c r="U188" s="15">
        <f t="shared" si="33"/>
        <v>7.0211986893408795</v>
      </c>
      <c r="V188" s="16">
        <f t="shared" si="34"/>
        <v>-6.7855555283136502</v>
      </c>
      <c r="W188" s="48">
        <f t="shared" si="35"/>
        <v>1.7067238057002228</v>
      </c>
      <c r="X188" s="48">
        <v>2</v>
      </c>
      <c r="Y188" s="49" t="s">
        <v>149</v>
      </c>
    </row>
    <row r="189" spans="1:25" x14ac:dyDescent="0.25">
      <c r="A189" s="42" t="s">
        <v>31</v>
      </c>
      <c r="B189" s="10">
        <v>40973</v>
      </c>
      <c r="C189" s="17">
        <v>49.8</v>
      </c>
      <c r="D189" s="11">
        <f t="shared" si="24"/>
        <v>2.4837905236907729</v>
      </c>
      <c r="E189" s="17">
        <v>81.599999999999994</v>
      </c>
      <c r="F189" s="11">
        <f t="shared" si="25"/>
        <v>3.5493692909960854</v>
      </c>
      <c r="G189" s="17">
        <v>9.33</v>
      </c>
      <c r="H189" s="11">
        <f t="shared" si="26"/>
        <v>0.76790123456790127</v>
      </c>
      <c r="I189" s="17">
        <v>8.18</v>
      </c>
      <c r="J189" s="11">
        <f t="shared" si="27"/>
        <v>0.20920716112531967</v>
      </c>
      <c r="K189" s="17">
        <v>149.80000000000001</v>
      </c>
      <c r="L189" s="47">
        <f t="shared" si="28"/>
        <v>-2.9950180268764339</v>
      </c>
      <c r="M189" s="17">
        <v>111</v>
      </c>
      <c r="N189" s="47">
        <f t="shared" si="29"/>
        <v>-3.1311706629055003</v>
      </c>
      <c r="O189" s="17">
        <v>41.7</v>
      </c>
      <c r="P189" s="11">
        <f t="shared" si="30"/>
        <v>-0.86875000000000002</v>
      </c>
      <c r="Q189" s="17"/>
      <c r="R189" s="11">
        <f t="shared" si="31"/>
        <v>0</v>
      </c>
      <c r="S189" s="17">
        <v>0.28699999999999998</v>
      </c>
      <c r="T189" s="11">
        <f t="shared" si="32"/>
        <v>-2.0499999999999997E-2</v>
      </c>
      <c r="U189" s="15">
        <f t="shared" si="33"/>
        <v>7.0102682103800786</v>
      </c>
      <c r="V189" s="16">
        <f t="shared" si="34"/>
        <v>-7.0154386897819343</v>
      </c>
      <c r="W189" s="48">
        <f t="shared" si="35"/>
        <v>-3.6864305226540418E-2</v>
      </c>
      <c r="X189" s="48">
        <v>0</v>
      </c>
      <c r="Y189" s="49" t="s">
        <v>149</v>
      </c>
    </row>
    <row r="190" spans="1:25" x14ac:dyDescent="0.25">
      <c r="A190" s="43" t="s">
        <v>31</v>
      </c>
      <c r="B190" s="18">
        <v>41001</v>
      </c>
      <c r="C190" s="19">
        <v>46.1</v>
      </c>
      <c r="D190" s="20">
        <f t="shared" si="24"/>
        <v>2.2992518703241895</v>
      </c>
      <c r="E190" s="19">
        <v>71.5</v>
      </c>
      <c r="F190" s="20">
        <f t="shared" si="25"/>
        <v>3.1100478468899522</v>
      </c>
      <c r="G190" s="19">
        <v>9.93</v>
      </c>
      <c r="H190" s="20">
        <f t="shared" si="26"/>
        <v>0.81728395061728387</v>
      </c>
      <c r="I190" s="19">
        <v>7.03</v>
      </c>
      <c r="J190" s="20">
        <f t="shared" si="27"/>
        <v>0.17979539641943734</v>
      </c>
      <c r="K190" s="19">
        <v>152.6</v>
      </c>
      <c r="L190" s="50">
        <f t="shared" si="28"/>
        <v>-3.0509996722386101</v>
      </c>
      <c r="M190" s="19">
        <v>101</v>
      </c>
      <c r="N190" s="50">
        <f t="shared" si="29"/>
        <v>-2.8490832157968966</v>
      </c>
      <c r="O190" s="19">
        <v>63.2</v>
      </c>
      <c r="P190" s="20">
        <f t="shared" si="30"/>
        <v>-1.3166666666666667</v>
      </c>
      <c r="Q190" s="19">
        <f>0.1/2</f>
        <v>0.05</v>
      </c>
      <c r="R190" s="20">
        <f t="shared" si="31"/>
        <v>-3.5714285714285718E-3</v>
      </c>
      <c r="S190" s="19">
        <v>1.2999999999999999E-2</v>
      </c>
      <c r="T190" s="20">
        <f t="shared" si="32"/>
        <v>-9.2857142857142856E-4</v>
      </c>
      <c r="U190" s="22">
        <f t="shared" si="33"/>
        <v>6.4063790642508627</v>
      </c>
      <c r="V190" s="23">
        <f t="shared" si="34"/>
        <v>-7.2212495547021733</v>
      </c>
      <c r="W190" s="51">
        <f t="shared" si="35"/>
        <v>-5.9795472362521309</v>
      </c>
      <c r="X190" s="51">
        <v>-6</v>
      </c>
      <c r="Y190" s="52" t="s">
        <v>150</v>
      </c>
    </row>
    <row r="191" spans="1:25" x14ac:dyDescent="0.25">
      <c r="A191" s="42" t="s">
        <v>31</v>
      </c>
      <c r="B191" s="10">
        <v>41036</v>
      </c>
      <c r="C191" s="17">
        <v>49.7</v>
      </c>
      <c r="D191" s="11">
        <f t="shared" si="24"/>
        <v>2.4788029925187032</v>
      </c>
      <c r="E191" s="17">
        <v>77.2</v>
      </c>
      <c r="F191" s="11">
        <f t="shared" si="25"/>
        <v>3.3579817311874733</v>
      </c>
      <c r="G191" s="17">
        <v>10.27</v>
      </c>
      <c r="H191" s="11">
        <f t="shared" si="26"/>
        <v>0.84526748971193411</v>
      </c>
      <c r="I191" s="17">
        <v>7.04</v>
      </c>
      <c r="J191" s="11">
        <f t="shared" si="27"/>
        <v>0.18005115089514065</v>
      </c>
      <c r="K191" s="17">
        <v>155.6</v>
      </c>
      <c r="L191" s="47">
        <f t="shared" si="28"/>
        <v>-3.1109800065552276</v>
      </c>
      <c r="M191" s="17">
        <v>113</v>
      </c>
      <c r="N191" s="47">
        <f t="shared" si="29"/>
        <v>-3.1875881523272214</v>
      </c>
      <c r="O191" s="17">
        <v>56.4</v>
      </c>
      <c r="P191" s="11">
        <f t="shared" si="30"/>
        <v>-1.175</v>
      </c>
      <c r="Q191" s="17">
        <f t="shared" ref="Q191:Q195" si="36">0.1/2</f>
        <v>0.05</v>
      </c>
      <c r="R191" s="11">
        <f t="shared" si="31"/>
        <v>-3.5714285714285718E-3</v>
      </c>
      <c r="S191" s="17">
        <v>4.7E-2</v>
      </c>
      <c r="T191" s="11">
        <f t="shared" si="32"/>
        <v>-3.3571428571428572E-3</v>
      </c>
      <c r="U191" s="15">
        <f t="shared" si="33"/>
        <v>6.862103364313251</v>
      </c>
      <c r="V191" s="16">
        <f t="shared" si="34"/>
        <v>-7.480496730311021</v>
      </c>
      <c r="W191" s="48">
        <f t="shared" si="35"/>
        <v>-4.3115848027412351</v>
      </c>
      <c r="X191" s="48">
        <v>-4</v>
      </c>
      <c r="Y191" s="49" t="s">
        <v>149</v>
      </c>
    </row>
    <row r="192" spans="1:25" x14ac:dyDescent="0.25">
      <c r="A192" s="42" t="s">
        <v>31</v>
      </c>
      <c r="B192" s="10">
        <v>41064</v>
      </c>
      <c r="C192" s="17">
        <v>45.5</v>
      </c>
      <c r="D192" s="11">
        <f t="shared" si="24"/>
        <v>2.2693266832917707</v>
      </c>
      <c r="E192" s="17">
        <v>75.599999999999994</v>
      </c>
      <c r="F192" s="11">
        <f t="shared" si="25"/>
        <v>3.2883862548934317</v>
      </c>
      <c r="G192" s="17">
        <v>8.73</v>
      </c>
      <c r="H192" s="11">
        <f t="shared" si="26"/>
        <v>0.71851851851851856</v>
      </c>
      <c r="I192" s="17">
        <v>7.41</v>
      </c>
      <c r="J192" s="11">
        <f t="shared" si="27"/>
        <v>0.18951406649616367</v>
      </c>
      <c r="K192" s="17">
        <v>146.19999999999999</v>
      </c>
      <c r="L192" s="47">
        <f t="shared" si="28"/>
        <v>-2.9230416256964924</v>
      </c>
      <c r="M192" s="17">
        <v>93</v>
      </c>
      <c r="N192" s="47">
        <f t="shared" si="29"/>
        <v>-2.623413258110014</v>
      </c>
      <c r="O192" s="17">
        <v>51.2</v>
      </c>
      <c r="P192" s="11">
        <f t="shared" si="30"/>
        <v>-1.0666666666666667</v>
      </c>
      <c r="Q192" s="17">
        <f t="shared" si="36"/>
        <v>0.05</v>
      </c>
      <c r="R192" s="11">
        <f t="shared" si="31"/>
        <v>-3.5714285714285718E-3</v>
      </c>
      <c r="S192" s="17">
        <v>2.8000000000000001E-2</v>
      </c>
      <c r="T192" s="11">
        <f t="shared" si="32"/>
        <v>-2E-3</v>
      </c>
      <c r="U192" s="15">
        <f t="shared" si="33"/>
        <v>6.4657455231998853</v>
      </c>
      <c r="V192" s="16">
        <f t="shared" si="34"/>
        <v>-6.6186929790446012</v>
      </c>
      <c r="W192" s="48">
        <f t="shared" si="35"/>
        <v>-1.1689263992373804</v>
      </c>
      <c r="X192" s="48">
        <v>-1</v>
      </c>
      <c r="Y192" s="49" t="s">
        <v>149</v>
      </c>
    </row>
    <row r="193" spans="1:25" x14ac:dyDescent="0.25">
      <c r="A193" s="42" t="s">
        <v>31</v>
      </c>
      <c r="B193" s="10">
        <v>41092</v>
      </c>
      <c r="C193" s="17">
        <v>47.1</v>
      </c>
      <c r="D193" s="11">
        <f t="shared" si="24"/>
        <v>2.3491271820448878</v>
      </c>
      <c r="E193" s="17">
        <v>74.3</v>
      </c>
      <c r="F193" s="11">
        <f t="shared" si="25"/>
        <v>3.231839930404524</v>
      </c>
      <c r="G193" s="17">
        <v>9.1999999999999993</v>
      </c>
      <c r="H193" s="11">
        <f t="shared" si="26"/>
        <v>0.75720164609053486</v>
      </c>
      <c r="I193" s="17">
        <v>7.25</v>
      </c>
      <c r="J193" s="11">
        <f t="shared" si="27"/>
        <v>0.18542199488491048</v>
      </c>
      <c r="K193" s="17">
        <v>153.4</v>
      </c>
      <c r="L193" s="47">
        <f t="shared" si="28"/>
        <v>-3.0669944280563746</v>
      </c>
      <c r="M193" s="17">
        <v>100</v>
      </c>
      <c r="N193" s="47">
        <f t="shared" si="29"/>
        <v>-2.8208744710860363</v>
      </c>
      <c r="O193" s="17">
        <v>38.700000000000003</v>
      </c>
      <c r="P193" s="11">
        <f t="shared" si="30"/>
        <v>-0.80625000000000002</v>
      </c>
      <c r="Q193" s="17">
        <f t="shared" si="36"/>
        <v>0.05</v>
      </c>
      <c r="R193" s="11">
        <f t="shared" si="31"/>
        <v>-3.5714285714285718E-3</v>
      </c>
      <c r="S193" s="17"/>
      <c r="T193" s="11">
        <f t="shared" si="32"/>
        <v>0</v>
      </c>
      <c r="U193" s="15">
        <f t="shared" si="33"/>
        <v>6.5235907534248572</v>
      </c>
      <c r="V193" s="16">
        <f t="shared" si="34"/>
        <v>-6.6976903277138407</v>
      </c>
      <c r="W193" s="48">
        <f t="shared" si="35"/>
        <v>-1.3168131985133542</v>
      </c>
      <c r="X193" s="48">
        <v>-1</v>
      </c>
      <c r="Y193" s="49" t="s">
        <v>149</v>
      </c>
    </row>
    <row r="194" spans="1:25" x14ac:dyDescent="0.25">
      <c r="A194" s="43" t="s">
        <v>31</v>
      </c>
      <c r="B194" s="18">
        <v>41155</v>
      </c>
      <c r="C194" s="19">
        <v>53.7</v>
      </c>
      <c r="D194" s="20">
        <f>(C194/20.05)</f>
        <v>2.6783042394014962</v>
      </c>
      <c r="E194" s="19">
        <v>84.2</v>
      </c>
      <c r="F194" s="20">
        <f>E194/22.99</f>
        <v>3.6624619399739022</v>
      </c>
      <c r="G194" s="19">
        <v>8.93</v>
      </c>
      <c r="H194" s="20">
        <f t="shared" ref="H194:H201" si="37">(G194/12.15)</f>
        <v>0.73497942386831272</v>
      </c>
      <c r="I194" s="19">
        <v>8.1999999999999993</v>
      </c>
      <c r="J194" s="20">
        <f t="shared" ref="J194:J201" si="38">I194/39.1</f>
        <v>0.20971867007672632</v>
      </c>
      <c r="K194" s="19">
        <v>134.5</v>
      </c>
      <c r="L194" s="50">
        <f t="shared" ref="L194:L201" si="39">(K194*1.22)/-61.02</f>
        <v>-2.6891183218616845</v>
      </c>
      <c r="M194" s="19">
        <v>100</v>
      </c>
      <c r="N194" s="50">
        <f t="shared" ref="N194:N201" si="40">(M194/35.45)*-1</f>
        <v>-2.8208744710860363</v>
      </c>
      <c r="O194" s="19">
        <v>25.5</v>
      </c>
      <c r="P194" s="20">
        <f t="shared" ref="P194:P201" si="41">(O194/-48)</f>
        <v>-0.53125</v>
      </c>
      <c r="Q194" s="19">
        <v>0</v>
      </c>
      <c r="R194" s="20">
        <f>Q194/-14</f>
        <v>0</v>
      </c>
      <c r="S194" s="19">
        <v>0.3</v>
      </c>
      <c r="T194" s="20">
        <f t="shared" ref="T194:T201" si="42">S194/-14</f>
        <v>-2.1428571428571429E-2</v>
      </c>
      <c r="U194" s="22">
        <f>D194+F194+H194+J194</f>
        <v>7.2854642733204376</v>
      </c>
      <c r="V194" s="23">
        <f>L194+N194+P194+R194+T194</f>
        <v>-6.0626713643762917</v>
      </c>
      <c r="W194" s="51">
        <f>((U194+V194)/(U194-V194))*100</f>
        <v>9.1607767716326816</v>
      </c>
      <c r="X194" s="51">
        <v>9</v>
      </c>
      <c r="Y194" s="52" t="s">
        <v>150</v>
      </c>
    </row>
    <row r="195" spans="1:25" x14ac:dyDescent="0.25">
      <c r="A195" s="43" t="s">
        <v>31</v>
      </c>
      <c r="B195" s="18">
        <v>41183</v>
      </c>
      <c r="C195" s="19">
        <v>45.3</v>
      </c>
      <c r="D195" s="20">
        <f t="shared" ref="D195:D201" si="43">(C195/20.05)</f>
        <v>2.2593516209476308</v>
      </c>
      <c r="E195" s="19">
        <v>77.8</v>
      </c>
      <c r="F195" s="20">
        <f t="shared" ref="F195:F201" si="44">E195/22.99</f>
        <v>3.3840800347977384</v>
      </c>
      <c r="G195" s="19">
        <v>9.39</v>
      </c>
      <c r="H195" s="20">
        <f t="shared" si="37"/>
        <v>0.77283950617283959</v>
      </c>
      <c r="I195" s="19">
        <v>8.57</v>
      </c>
      <c r="J195" s="20">
        <f t="shared" si="38"/>
        <v>0.21918158567774937</v>
      </c>
      <c r="K195" s="19">
        <v>144</v>
      </c>
      <c r="L195" s="50">
        <f t="shared" si="39"/>
        <v>-2.8790560471976403</v>
      </c>
      <c r="M195" s="19">
        <v>89</v>
      </c>
      <c r="N195" s="50">
        <f t="shared" si="40"/>
        <v>-2.5105782792665723</v>
      </c>
      <c r="O195" s="19">
        <v>25.3</v>
      </c>
      <c r="P195" s="20">
        <f t="shared" si="41"/>
        <v>-0.52708333333333335</v>
      </c>
      <c r="Q195" s="19">
        <f t="shared" si="36"/>
        <v>0.05</v>
      </c>
      <c r="R195" s="20">
        <f t="shared" ref="R195:R201" si="45">Q195/-14</f>
        <v>-3.5714285714285718E-3</v>
      </c>
      <c r="S195" s="19"/>
      <c r="T195" s="20">
        <f t="shared" si="42"/>
        <v>0</v>
      </c>
      <c r="U195" s="22">
        <f t="shared" ref="U195:U201" si="46">D195+F195+H195+J195</f>
        <v>6.6354527475959584</v>
      </c>
      <c r="V195" s="23">
        <f t="shared" ref="V195:V201" si="47">L195+N195+P195+R195+T195</f>
        <v>-5.9202890883689756</v>
      </c>
      <c r="W195" s="51">
        <f t="shared" ref="W195:W200" si="48">((U195+V195)/(U195-V195))*100</f>
        <v>5.695909238739306</v>
      </c>
      <c r="X195" s="51">
        <v>6</v>
      </c>
      <c r="Y195" s="52" t="s">
        <v>150</v>
      </c>
    </row>
    <row r="196" spans="1:25" x14ac:dyDescent="0.25">
      <c r="A196" s="42" t="s">
        <v>31</v>
      </c>
      <c r="B196" s="10">
        <v>41218</v>
      </c>
      <c r="C196" s="17">
        <v>42.2</v>
      </c>
      <c r="D196" s="11">
        <f t="shared" si="43"/>
        <v>2.1047381546134662</v>
      </c>
      <c r="E196" s="17">
        <v>71.8</v>
      </c>
      <c r="F196" s="11">
        <f t="shared" si="44"/>
        <v>3.1230969986950847</v>
      </c>
      <c r="G196" s="17">
        <v>8.76</v>
      </c>
      <c r="H196" s="11">
        <f t="shared" si="37"/>
        <v>0.72098765432098766</v>
      </c>
      <c r="I196" s="17">
        <v>7.69</v>
      </c>
      <c r="J196" s="11">
        <f t="shared" si="38"/>
        <v>0.19667519181585677</v>
      </c>
      <c r="K196" s="17">
        <v>134.69999999999999</v>
      </c>
      <c r="L196" s="47">
        <f t="shared" si="39"/>
        <v>-2.6931170108161253</v>
      </c>
      <c r="M196" s="17">
        <v>95</v>
      </c>
      <c r="N196" s="47">
        <f t="shared" si="40"/>
        <v>-2.6798307475317347</v>
      </c>
      <c r="O196" s="17">
        <v>35.1</v>
      </c>
      <c r="P196" s="11">
        <f t="shared" si="41"/>
        <v>-0.73125000000000007</v>
      </c>
      <c r="Q196" s="17">
        <v>0.3</v>
      </c>
      <c r="R196" s="11">
        <f t="shared" si="45"/>
        <v>-2.1428571428571429E-2</v>
      </c>
      <c r="S196" s="17"/>
      <c r="T196" s="11">
        <f t="shared" si="42"/>
        <v>0</v>
      </c>
      <c r="U196" s="15">
        <f t="shared" si="46"/>
        <v>6.1454979994453947</v>
      </c>
      <c r="V196" s="16">
        <f t="shared" si="47"/>
        <v>-6.1256263297764315</v>
      </c>
      <c r="W196" s="48">
        <f t="shared" si="48"/>
        <v>0.16193845923019268</v>
      </c>
      <c r="X196" s="48">
        <v>0</v>
      </c>
      <c r="Y196" s="49" t="s">
        <v>149</v>
      </c>
    </row>
    <row r="197" spans="1:25" x14ac:dyDescent="0.25">
      <c r="A197" s="42" t="s">
        <v>31</v>
      </c>
      <c r="B197" s="10">
        <v>41226</v>
      </c>
      <c r="C197" s="17">
        <v>42.5</v>
      </c>
      <c r="D197" s="11">
        <f t="shared" si="43"/>
        <v>2.1197007481296759</v>
      </c>
      <c r="E197" s="17">
        <v>75.599999999999994</v>
      </c>
      <c r="F197" s="11">
        <f t="shared" si="44"/>
        <v>3.2883862548934317</v>
      </c>
      <c r="G197" s="17">
        <v>8.82</v>
      </c>
      <c r="H197" s="11">
        <f t="shared" si="37"/>
        <v>0.72592592592592597</v>
      </c>
      <c r="I197" s="17">
        <v>7.87</v>
      </c>
      <c r="J197" s="11">
        <f t="shared" si="38"/>
        <v>0.20127877237851663</v>
      </c>
      <c r="K197" s="17">
        <v>151.69999999999999</v>
      </c>
      <c r="L197" s="53">
        <f t="shared" si="39"/>
        <v>-3.0330055719436246</v>
      </c>
      <c r="M197" s="17">
        <v>94</v>
      </c>
      <c r="N197" s="53">
        <f t="shared" si="40"/>
        <v>-2.6516220028208743</v>
      </c>
      <c r="O197" s="17">
        <v>29.1</v>
      </c>
      <c r="P197" s="11">
        <f t="shared" si="41"/>
        <v>-0.60625000000000007</v>
      </c>
      <c r="Q197" s="17">
        <v>0.05</v>
      </c>
      <c r="R197" s="11"/>
      <c r="S197" s="17">
        <v>0</v>
      </c>
      <c r="T197" s="11"/>
      <c r="U197" s="15">
        <f t="shared" si="46"/>
        <v>6.3352917013275505</v>
      </c>
      <c r="V197" s="16">
        <f t="shared" si="47"/>
        <v>-6.2908775747644992</v>
      </c>
      <c r="W197" s="54">
        <f t="shared" si="48"/>
        <v>0.35176248307672009</v>
      </c>
      <c r="X197" s="54">
        <v>0</v>
      </c>
      <c r="Y197" s="55" t="s">
        <v>149</v>
      </c>
    </row>
    <row r="198" spans="1:25" x14ac:dyDescent="0.25">
      <c r="A198" s="42" t="s">
        <v>116</v>
      </c>
      <c r="B198" s="10">
        <v>41295</v>
      </c>
      <c r="C198" s="17">
        <v>48.34</v>
      </c>
      <c r="D198" s="11">
        <f t="shared" si="43"/>
        <v>2.4109725685785537</v>
      </c>
      <c r="E198" s="17">
        <v>78.400000000000006</v>
      </c>
      <c r="F198" s="11">
        <f t="shared" si="44"/>
        <v>3.410178338408004</v>
      </c>
      <c r="G198" s="17">
        <v>7.69</v>
      </c>
      <c r="H198" s="11">
        <f t="shared" si="37"/>
        <v>0.63292181069958853</v>
      </c>
      <c r="I198" s="17">
        <v>7.06</v>
      </c>
      <c r="J198" s="11">
        <f t="shared" si="38"/>
        <v>0.18056265984654729</v>
      </c>
      <c r="K198" s="17">
        <v>156</v>
      </c>
      <c r="L198" s="47">
        <f t="shared" si="39"/>
        <v>-3.11897738446411</v>
      </c>
      <c r="M198" s="17">
        <v>106.2</v>
      </c>
      <c r="N198" s="47">
        <f t="shared" si="40"/>
        <v>-2.9957686882933707</v>
      </c>
      <c r="O198" s="17">
        <v>34.5</v>
      </c>
      <c r="P198" s="11">
        <f t="shared" si="41"/>
        <v>-0.71875</v>
      </c>
      <c r="Q198" s="17"/>
      <c r="R198" s="11">
        <f t="shared" si="45"/>
        <v>0</v>
      </c>
      <c r="S198" s="17">
        <f>0.1/2</f>
        <v>0.05</v>
      </c>
      <c r="T198" s="11">
        <f t="shared" si="42"/>
        <v>-3.5714285714285718E-3</v>
      </c>
      <c r="U198" s="15">
        <f t="shared" si="46"/>
        <v>6.6346353775326943</v>
      </c>
      <c r="V198" s="16">
        <f t="shared" si="47"/>
        <v>-6.8370675013289093</v>
      </c>
      <c r="W198" s="48">
        <f t="shared" si="48"/>
        <v>-1.5026468859690372</v>
      </c>
      <c r="X198" s="48">
        <v>-2</v>
      </c>
      <c r="Y198" s="49" t="s">
        <v>149</v>
      </c>
    </row>
    <row r="199" spans="1:25" x14ac:dyDescent="0.25">
      <c r="A199" s="42" t="s">
        <v>116</v>
      </c>
      <c r="B199" s="10">
        <v>41390</v>
      </c>
      <c r="C199" s="17">
        <v>42.8</v>
      </c>
      <c r="D199" s="11">
        <f t="shared" si="43"/>
        <v>2.1346633416458851</v>
      </c>
      <c r="E199" s="17">
        <v>79.8</v>
      </c>
      <c r="F199" s="11">
        <f t="shared" si="44"/>
        <v>3.4710743801652892</v>
      </c>
      <c r="G199" s="17">
        <v>8.4700000000000006</v>
      </c>
      <c r="H199" s="11">
        <f t="shared" si="37"/>
        <v>0.69711934156378608</v>
      </c>
      <c r="I199" s="9">
        <v>7.99</v>
      </c>
      <c r="J199" s="11">
        <f t="shared" si="38"/>
        <v>0.20434782608695651</v>
      </c>
      <c r="K199" s="17">
        <v>152</v>
      </c>
      <c r="L199" s="47">
        <f t="shared" si="39"/>
        <v>-3.0390036053752865</v>
      </c>
      <c r="M199" s="17">
        <v>103</v>
      </c>
      <c r="N199" s="47">
        <f t="shared" si="40"/>
        <v>-2.9055007052186177</v>
      </c>
      <c r="O199" s="17">
        <v>26.5</v>
      </c>
      <c r="P199" s="11">
        <f t="shared" si="41"/>
        <v>-0.55208333333333337</v>
      </c>
      <c r="R199" s="11">
        <f t="shared" si="45"/>
        <v>0</v>
      </c>
      <c r="S199" s="9">
        <f>0.2/2</f>
        <v>0.1</v>
      </c>
      <c r="T199" s="11">
        <f t="shared" si="42"/>
        <v>-7.1428571428571435E-3</v>
      </c>
      <c r="U199" s="15">
        <f t="shared" si="46"/>
        <v>6.5072048894619163</v>
      </c>
      <c r="V199" s="16">
        <f t="shared" si="47"/>
        <v>-6.5037305010700948</v>
      </c>
      <c r="W199" s="48">
        <f t="shared" si="48"/>
        <v>2.670360191281761E-2</v>
      </c>
      <c r="X199" s="48">
        <v>0</v>
      </c>
      <c r="Y199" s="49" t="s">
        <v>149</v>
      </c>
    </row>
    <row r="200" spans="1:25" x14ac:dyDescent="0.25">
      <c r="A200" s="42" t="s">
        <v>116</v>
      </c>
      <c r="B200" s="10">
        <v>41391</v>
      </c>
      <c r="C200" s="9">
        <v>47.72</v>
      </c>
      <c r="D200" s="11">
        <f t="shared" si="43"/>
        <v>2.3800498753117205</v>
      </c>
      <c r="E200" s="17">
        <v>82.6</v>
      </c>
      <c r="F200" s="11">
        <f t="shared" si="44"/>
        <v>3.5928664636798606</v>
      </c>
      <c r="G200" s="17">
        <v>8.41</v>
      </c>
      <c r="H200" s="11">
        <f t="shared" si="37"/>
        <v>0.69218106995884776</v>
      </c>
      <c r="I200" s="9">
        <v>7.86</v>
      </c>
      <c r="J200" s="11">
        <f t="shared" si="38"/>
        <v>0.20102301790281329</v>
      </c>
      <c r="K200" s="17">
        <v>160.80000000000001</v>
      </c>
      <c r="L200" s="47">
        <f t="shared" si="39"/>
        <v>-3.2149459193706984</v>
      </c>
      <c r="M200" s="17">
        <v>106</v>
      </c>
      <c r="N200" s="47">
        <f t="shared" si="40"/>
        <v>-2.9901269393511987</v>
      </c>
      <c r="O200" s="17">
        <v>26.9</v>
      </c>
      <c r="P200" s="11">
        <f t="shared" si="41"/>
        <v>-0.56041666666666667</v>
      </c>
      <c r="R200" s="11">
        <f t="shared" si="45"/>
        <v>0</v>
      </c>
      <c r="S200" s="9">
        <f t="shared" ref="S200:S201" si="49">0.2/2</f>
        <v>0.1</v>
      </c>
      <c r="T200" s="11">
        <f t="shared" si="42"/>
        <v>-7.1428571428571435E-3</v>
      </c>
      <c r="U200" s="15">
        <f t="shared" si="46"/>
        <v>6.8661204268532421</v>
      </c>
      <c r="V200" s="16">
        <f t="shared" si="47"/>
        <v>-6.7726323825314205</v>
      </c>
      <c r="W200" s="48">
        <f t="shared" si="48"/>
        <v>0.68545889516740532</v>
      </c>
      <c r="X200" s="48">
        <v>1</v>
      </c>
      <c r="Y200" s="49" t="s">
        <v>149</v>
      </c>
    </row>
    <row r="201" spans="1:25" x14ac:dyDescent="0.25">
      <c r="A201" s="44" t="s">
        <v>116</v>
      </c>
      <c r="B201" s="56">
        <v>41392</v>
      </c>
      <c r="C201" s="57">
        <v>49.65</v>
      </c>
      <c r="D201" s="58">
        <f t="shared" si="43"/>
        <v>2.4763092269326683</v>
      </c>
      <c r="E201" s="59">
        <v>82</v>
      </c>
      <c r="F201" s="58">
        <f t="shared" si="44"/>
        <v>3.5667681600695955</v>
      </c>
      <c r="G201" s="57">
        <v>8.36</v>
      </c>
      <c r="H201" s="58">
        <f t="shared" si="37"/>
        <v>0.68806584362139911</v>
      </c>
      <c r="I201" s="57">
        <v>7.79</v>
      </c>
      <c r="J201" s="58">
        <f t="shared" si="38"/>
        <v>0.19923273657289001</v>
      </c>
      <c r="K201" s="57">
        <v>165.8</v>
      </c>
      <c r="L201" s="60">
        <f t="shared" si="39"/>
        <v>-3.3149131432317271</v>
      </c>
      <c r="M201" s="59">
        <v>107</v>
      </c>
      <c r="N201" s="60">
        <f t="shared" si="40"/>
        <v>-3.018335684062059</v>
      </c>
      <c r="O201" s="59">
        <v>27.7</v>
      </c>
      <c r="P201" s="58">
        <f t="shared" si="41"/>
        <v>-0.57708333333333328</v>
      </c>
      <c r="Q201" s="57"/>
      <c r="R201" s="58">
        <f t="shared" si="45"/>
        <v>0</v>
      </c>
      <c r="S201" s="57">
        <f t="shared" si="49"/>
        <v>0.1</v>
      </c>
      <c r="T201" s="58">
        <f t="shared" si="42"/>
        <v>-7.1428571428571435E-3</v>
      </c>
      <c r="U201" s="61">
        <f t="shared" si="46"/>
        <v>6.9303759671965528</v>
      </c>
      <c r="V201" s="62">
        <f t="shared" si="47"/>
        <v>-6.9174750177699771</v>
      </c>
      <c r="W201" s="63">
        <f>((U201+V201)/(U201-V201))*100</f>
        <v>9.3162104651336952E-2</v>
      </c>
      <c r="X201" s="63">
        <v>0</v>
      </c>
      <c r="Y201" s="64" t="s">
        <v>149</v>
      </c>
    </row>
    <row r="202" spans="1:25" x14ac:dyDescent="0.25">
      <c r="L202" s="12"/>
      <c r="M202" s="17"/>
      <c r="U202" s="15"/>
      <c r="V202" s="16"/>
    </row>
    <row r="203" spans="1:25" x14ac:dyDescent="0.25">
      <c r="L203" s="24"/>
      <c r="N203" s="25"/>
      <c r="U203" s="15"/>
      <c r="V203" s="16"/>
      <c r="W203" s="35"/>
      <c r="X203" s="35"/>
      <c r="Y203" s="25"/>
    </row>
    <row r="204" spans="1:25" x14ac:dyDescent="0.25">
      <c r="B204" s="33"/>
      <c r="D204" s="17"/>
      <c r="F204" s="17"/>
      <c r="H204" s="17"/>
      <c r="J204" s="17"/>
      <c r="L204" s="24"/>
      <c r="M204" s="17"/>
      <c r="N204" s="24"/>
      <c r="O204" s="17"/>
      <c r="P204" s="17"/>
      <c r="T204" s="17"/>
      <c r="U204" s="15"/>
      <c r="V204" s="16"/>
      <c r="W204" s="36"/>
      <c r="X204" s="35"/>
      <c r="Y204" s="25"/>
    </row>
    <row r="205" spans="1:25" x14ac:dyDescent="0.25">
      <c r="B205" s="33"/>
      <c r="D205" s="17"/>
      <c r="F205" s="17"/>
      <c r="G205" s="17"/>
      <c r="H205" s="17"/>
      <c r="I205" s="17"/>
      <c r="J205" s="17"/>
      <c r="L205" s="24"/>
      <c r="M205" s="17"/>
      <c r="N205" s="24"/>
      <c r="O205" s="17"/>
      <c r="P205" s="17"/>
      <c r="S205" s="17"/>
      <c r="T205" s="17"/>
      <c r="U205" s="15"/>
      <c r="V205" s="16"/>
      <c r="W205" s="36"/>
      <c r="X205" s="35"/>
      <c r="Y205" s="25"/>
    </row>
    <row r="206" spans="1:25" x14ac:dyDescent="0.25">
      <c r="B206" s="33"/>
      <c r="D206" s="17"/>
      <c r="F206" s="17"/>
      <c r="H206" s="17"/>
      <c r="J206" s="17"/>
      <c r="L206" s="24"/>
      <c r="M206" s="17"/>
      <c r="N206" s="24"/>
      <c r="O206" s="17"/>
      <c r="P206" s="17"/>
      <c r="S206" s="17"/>
      <c r="T206" s="17"/>
      <c r="U206" s="15"/>
      <c r="V206" s="16"/>
      <c r="W206" s="36"/>
      <c r="X206" s="35"/>
      <c r="Y206" s="25"/>
    </row>
    <row r="207" spans="1:25" x14ac:dyDescent="0.25">
      <c r="B207" s="33"/>
      <c r="D207" s="17"/>
      <c r="F207" s="17"/>
      <c r="H207" s="17"/>
      <c r="J207" s="17"/>
      <c r="L207" s="24"/>
      <c r="M207" s="17"/>
      <c r="N207" s="24"/>
      <c r="O207" s="17"/>
      <c r="P207" s="17"/>
      <c r="S207" s="17"/>
      <c r="T207" s="17"/>
      <c r="U207" s="15"/>
      <c r="V207" s="16"/>
      <c r="W207" s="36"/>
      <c r="X207" s="35"/>
      <c r="Y207" s="25"/>
    </row>
    <row r="208" spans="1:25" x14ac:dyDescent="0.25">
      <c r="B208" s="33"/>
      <c r="D208" s="17"/>
      <c r="F208" s="17"/>
      <c r="H208" s="17"/>
      <c r="J208" s="17"/>
      <c r="L208" s="24"/>
      <c r="M208" s="17"/>
      <c r="N208" s="24"/>
      <c r="O208" s="17"/>
      <c r="P208" s="17"/>
      <c r="T208" s="17"/>
      <c r="U208" s="15"/>
      <c r="V208" s="16"/>
      <c r="W208" s="36"/>
      <c r="X208" s="35"/>
      <c r="Y208" s="25"/>
    </row>
    <row r="209" spans="2:25" x14ac:dyDescent="0.25">
      <c r="B209" s="33"/>
      <c r="C209" s="17"/>
      <c r="D209" s="17"/>
      <c r="F209" s="17"/>
      <c r="H209" s="17"/>
      <c r="J209" s="17"/>
      <c r="L209" s="24"/>
      <c r="M209" s="17"/>
      <c r="N209" s="24"/>
      <c r="O209" s="17"/>
      <c r="P209" s="17"/>
      <c r="S209" s="17"/>
      <c r="T209" s="17"/>
      <c r="U209" s="15"/>
      <c r="V209" s="16"/>
      <c r="W209" s="36"/>
      <c r="X209" s="35"/>
      <c r="Y209" s="25"/>
    </row>
    <row r="210" spans="2:25" x14ac:dyDescent="0.25">
      <c r="B210" s="33"/>
      <c r="D210" s="17"/>
      <c r="F210" s="17"/>
      <c r="H210" s="17"/>
      <c r="J210" s="17"/>
      <c r="L210" s="24"/>
      <c r="M210" s="17"/>
      <c r="N210" s="24"/>
      <c r="O210" s="17"/>
      <c r="P210" s="17"/>
      <c r="T210" s="17"/>
      <c r="U210" s="15"/>
      <c r="V210" s="16"/>
      <c r="W210" s="36"/>
      <c r="X210" s="35"/>
      <c r="Y210" s="25"/>
    </row>
    <row r="211" spans="2:25" x14ac:dyDescent="0.25">
      <c r="B211" s="33"/>
      <c r="D211" s="17"/>
      <c r="E211" s="34"/>
      <c r="F211" s="17"/>
      <c r="H211" s="17"/>
      <c r="J211" s="17"/>
      <c r="L211" s="24"/>
      <c r="M211" s="17"/>
      <c r="N211" s="24"/>
      <c r="O211" s="17"/>
      <c r="P211" s="17"/>
      <c r="T211" s="17"/>
      <c r="U211" s="15"/>
      <c r="V211" s="16"/>
      <c r="W211" s="36"/>
      <c r="X211" s="35"/>
      <c r="Y211" s="25"/>
    </row>
    <row r="212" spans="2:25" x14ac:dyDescent="0.25">
      <c r="B212" s="33"/>
      <c r="D212" s="17"/>
      <c r="F212" s="17"/>
      <c r="H212" s="17"/>
      <c r="J212" s="17"/>
      <c r="L212" s="24"/>
      <c r="M212" s="17"/>
      <c r="N212" s="24"/>
      <c r="O212" s="17"/>
      <c r="P212" s="17"/>
      <c r="T212" s="17"/>
      <c r="U212" s="15"/>
      <c r="V212" s="16"/>
      <c r="W212" s="36"/>
      <c r="X212" s="35"/>
      <c r="Y212" s="25"/>
    </row>
    <row r="213" spans="2:25" x14ac:dyDescent="0.25">
      <c r="B213" s="33"/>
      <c r="D213" s="17"/>
      <c r="F213" s="17"/>
      <c r="H213" s="17"/>
      <c r="J213" s="17"/>
      <c r="L213" s="24"/>
      <c r="M213" s="17"/>
      <c r="N213" s="24"/>
      <c r="O213" s="17"/>
      <c r="P213" s="17"/>
      <c r="T213" s="17"/>
      <c r="U213" s="15"/>
      <c r="V213" s="16"/>
      <c r="W213" s="36"/>
      <c r="X213" s="35"/>
      <c r="Y213" s="25"/>
    </row>
    <row r="214" spans="2:25" x14ac:dyDescent="0.25">
      <c r="L214" s="25"/>
      <c r="N214" s="25"/>
      <c r="V214" s="16"/>
      <c r="W214" s="35"/>
      <c r="X214" s="35"/>
      <c r="Y214" s="25"/>
    </row>
    <row r="215" spans="2:25" x14ac:dyDescent="0.25">
      <c r="L215" s="25"/>
      <c r="N215" s="25"/>
      <c r="W215" s="35"/>
      <c r="X215" s="35"/>
      <c r="Y215" s="25"/>
    </row>
    <row r="216" spans="2:25" x14ac:dyDescent="0.25">
      <c r="L216" s="25"/>
      <c r="N216" s="25"/>
      <c r="W216" s="35"/>
      <c r="X216" s="35"/>
      <c r="Y216" s="25"/>
    </row>
    <row r="217" spans="2:25" x14ac:dyDescent="0.25">
      <c r="L217" s="25"/>
      <c r="N217" s="25"/>
      <c r="W217" s="35"/>
      <c r="X217" s="35"/>
      <c r="Y21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quality data</vt:lpstr>
      <vt:lpstr>E.N.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Kate.Robey</dc:creator>
  <cp:lastModifiedBy>Gadibolae Moshotloa</cp:lastModifiedBy>
  <dcterms:created xsi:type="dcterms:W3CDTF">2014-06-27T13:12:34Z</dcterms:created>
  <dcterms:modified xsi:type="dcterms:W3CDTF">2018-01-18T12:10:41Z</dcterms:modified>
  <cp:contentStatus/>
</cp:coreProperties>
</file>