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ngwegape\Documents\Geology masters\19 January 2016 - DISSERTATION DRAFT\"/>
    </mc:Choice>
  </mc:AlternateContent>
  <bookViews>
    <workbookView xWindow="90" yWindow="30" windowWidth="16260" windowHeight="5850"/>
  </bookViews>
  <sheets>
    <sheet name="Sheet1" sheetId="1" r:id="rId1"/>
    <sheet name="Sheet2" sheetId="2" r:id="rId2"/>
    <sheet name="Sheet3" sheetId="3" r:id="rId3"/>
  </sheets>
  <calcPr calcId="152511"/>
</workbook>
</file>

<file path=xl/calcChain.xml><?xml version="1.0" encoding="utf-8"?>
<calcChain xmlns="http://schemas.openxmlformats.org/spreadsheetml/2006/main">
  <c r="A21" i="1" l="1"/>
  <c r="A20" i="1"/>
  <c r="A19" i="1"/>
  <c r="A18" i="1"/>
  <c r="A17" i="1"/>
  <c r="A16" i="1"/>
  <c r="A15" i="1"/>
  <c r="A14" i="1"/>
  <c r="A13" i="1"/>
  <c r="A12" i="1"/>
  <c r="A11" i="1"/>
  <c r="A41" i="1" l="1"/>
  <c r="A40" i="1"/>
  <c r="A39" i="1"/>
  <c r="A38" i="1"/>
  <c r="A37" i="1"/>
  <c r="A36" i="1"/>
  <c r="A35" i="1"/>
  <c r="A34" i="1"/>
  <c r="A33" i="1"/>
  <c r="A32" i="1"/>
  <c r="A31" i="1"/>
  <c r="A30" i="1"/>
  <c r="A29" i="1"/>
  <c r="A28" i="1"/>
  <c r="A27" i="1"/>
  <c r="A26" i="1"/>
  <c r="A25" i="1"/>
  <c r="A24" i="1"/>
  <c r="A23" i="1"/>
  <c r="A22" i="1"/>
  <c r="A2" i="1" l="1"/>
  <c r="A5" i="1" l="1"/>
  <c r="A3" i="1"/>
  <c r="A10" i="1"/>
  <c r="A9" i="1"/>
  <c r="A8" i="1"/>
  <c r="A7" i="1"/>
  <c r="A6" i="1"/>
  <c r="A4" i="1"/>
</calcChain>
</file>

<file path=xl/sharedStrings.xml><?xml version="1.0" encoding="utf-8"?>
<sst xmlns="http://schemas.openxmlformats.org/spreadsheetml/2006/main" count="464" uniqueCount="42">
  <si>
    <t>Plagioclase</t>
  </si>
  <si>
    <t>Orthopyroxene</t>
  </si>
  <si>
    <t>Clinopyroxene</t>
  </si>
  <si>
    <t>Olivine</t>
  </si>
  <si>
    <t xml:space="preserve">Inverted pigeonite </t>
  </si>
  <si>
    <t>Altered plagioclase</t>
  </si>
  <si>
    <t>Biotite</t>
  </si>
  <si>
    <t>Opaques</t>
  </si>
  <si>
    <t>Amphibole</t>
  </si>
  <si>
    <t>Lithology</t>
  </si>
  <si>
    <t>Zone</t>
  </si>
  <si>
    <t>Texture</t>
  </si>
  <si>
    <t>Talc</t>
  </si>
  <si>
    <t>Serpentine</t>
  </si>
  <si>
    <t>Chlorite</t>
  </si>
  <si>
    <t xml:space="preserve">         -</t>
  </si>
  <si>
    <t>Quartz</t>
  </si>
  <si>
    <t xml:space="preserve">        -</t>
  </si>
  <si>
    <t>Leucogabbronorite</t>
  </si>
  <si>
    <t>Intergranular</t>
  </si>
  <si>
    <t>Ophitic</t>
  </si>
  <si>
    <t>Leucogabbro</t>
  </si>
  <si>
    <t>Anorthosite</t>
  </si>
  <si>
    <t>Gabbronorite</t>
  </si>
  <si>
    <t>Intergranular to Ophitic</t>
  </si>
  <si>
    <t>Intergranular to Subophitic</t>
  </si>
  <si>
    <t>Subophitic</t>
  </si>
  <si>
    <t>Lower Main Zone</t>
  </si>
  <si>
    <t>Upper Zone</t>
  </si>
  <si>
    <t>Upper Main Zone</t>
  </si>
  <si>
    <t xml:space="preserve">         - </t>
  </si>
  <si>
    <t>Olivine gabbro</t>
  </si>
  <si>
    <t>Poikilophitic</t>
  </si>
  <si>
    <t>Olivine norite</t>
  </si>
  <si>
    <t>Troctolite</t>
  </si>
  <si>
    <t>Carbonates</t>
  </si>
  <si>
    <t xml:space="preserve"> Plag grain Size</t>
  </si>
  <si>
    <t>PETROGRAPHIC ANALYSIS OF ALL 40 STUDIED SAMPLES</t>
  </si>
  <si>
    <t>ALL DEPTHS ARE REPORTED WITH REFERENCE TO THE UPPER ZONE-MAIN ZONE BOUNDARY</t>
  </si>
  <si>
    <t>NOTES:</t>
  </si>
  <si>
    <t>Depth (m)</t>
  </si>
  <si>
    <t>MAXIMUM PLAGIOCLASE GRAIN SIZES IN MM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</si>
</sst>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_ * #,##0.0_ ;_ * \-#,##0.0_ ;_ * &quot;-&quot;?_ ;_ @_ "/>
  </numFmts>
  <fonts count="4" x14ac:knownFonts="1">
    <font>
      <sz val="11"/>
      <color theme="1"/>
      <name val="Calibri"/>
      <family val="2"/>
      <scheme val="minor"/>
    </font>
    <font>
      <sz val="11"/>
      <color rgb="FF00206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0" fillId="0" borderId="0" xfId="0" applyAlignment="1">
      <alignment textRotation="90"/>
    </xf>
    <xf numFmtId="0" fontId="2" fillId="0" borderId="0" xfId="0" applyFont="1"/>
    <xf numFmtId="164" fontId="2" fillId="0" borderId="0" xfId="0" applyNumberFormat="1" applyFont="1"/>
    <xf numFmtId="1" fontId="0" fillId="0" borderId="0" xfId="0" applyNumberFormat="1"/>
    <xf numFmtId="1" fontId="0" fillId="0" borderId="0" xfId="0" applyNumberFormat="1" applyAlignment="1">
      <alignment textRotation="90"/>
    </xf>
    <xf numFmtId="164" fontId="0" fillId="0" borderId="0" xfId="0" applyNumberFormat="1"/>
    <xf numFmtId="165" fontId="3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192"/>
  <sheetViews>
    <sheetView tabSelected="1" topLeftCell="A7" zoomScale="98" zoomScaleNormal="98" workbookViewId="0">
      <selection activeCell="B44" sqref="B44"/>
    </sheetView>
  </sheetViews>
  <sheetFormatPr defaultRowHeight="15" x14ac:dyDescent="0.25"/>
  <cols>
    <col min="1" max="1" width="8.85546875" customWidth="1"/>
    <col min="2" max="4" width="8.85546875" style="5" customWidth="1"/>
    <col min="5" max="5" width="13.28515625" style="5" customWidth="1"/>
    <col min="6" max="12" width="8.85546875" style="5" customWidth="1"/>
    <col min="13" max="13" width="12.140625" style="5" customWidth="1"/>
    <col min="14" max="16" width="8.85546875" style="5" customWidth="1"/>
    <col min="17" max="17" width="23.5703125" customWidth="1"/>
    <col min="18" max="18" width="17.42578125" customWidth="1"/>
    <col min="19" max="19" width="15.7109375" customWidth="1"/>
  </cols>
  <sheetData>
    <row r="1" spans="1:20" s="2" customFormat="1" ht="90" customHeight="1" x14ac:dyDescent="0.25">
      <c r="A1" s="2" t="s">
        <v>40</v>
      </c>
      <c r="B1" s="6" t="s">
        <v>0</v>
      </c>
      <c r="C1" s="6" t="s">
        <v>1</v>
      </c>
      <c r="D1" s="6" t="s">
        <v>2</v>
      </c>
      <c r="E1" s="6" t="s">
        <v>3</v>
      </c>
      <c r="F1" s="6" t="s">
        <v>4</v>
      </c>
      <c r="G1" s="6" t="s">
        <v>16</v>
      </c>
      <c r="H1" s="6" t="s">
        <v>8</v>
      </c>
      <c r="I1" s="6" t="s">
        <v>6</v>
      </c>
      <c r="J1" s="6" t="s">
        <v>12</v>
      </c>
      <c r="K1" s="6" t="s">
        <v>13</v>
      </c>
      <c r="L1" s="6" t="s">
        <v>35</v>
      </c>
      <c r="M1" s="6" t="s">
        <v>14</v>
      </c>
      <c r="N1" s="6" t="s">
        <v>5</v>
      </c>
      <c r="O1" s="6" t="s">
        <v>7</v>
      </c>
      <c r="P1" s="6" t="s">
        <v>36</v>
      </c>
      <c r="Q1" s="2" t="s">
        <v>11</v>
      </c>
      <c r="R1" s="2" t="s">
        <v>9</v>
      </c>
      <c r="S1" s="2" t="s">
        <v>10</v>
      </c>
    </row>
    <row r="2" spans="1:20" x14ac:dyDescent="0.25">
      <c r="A2" s="8">
        <f>1575.8-318.4</f>
        <v>1257.4000000000001</v>
      </c>
      <c r="B2" s="5">
        <v>56.5</v>
      </c>
      <c r="C2" s="5">
        <v>10</v>
      </c>
      <c r="D2" s="5">
        <v>14</v>
      </c>
      <c r="E2" s="5" t="s">
        <v>15</v>
      </c>
      <c r="F2" s="5" t="s">
        <v>15</v>
      </c>
      <c r="G2" s="5">
        <v>1</v>
      </c>
      <c r="H2" s="5">
        <v>5</v>
      </c>
      <c r="I2" s="5">
        <v>5</v>
      </c>
      <c r="J2" s="5" t="s">
        <v>15</v>
      </c>
      <c r="K2" s="5" t="s">
        <v>15</v>
      </c>
      <c r="L2" s="5" t="s">
        <v>17</v>
      </c>
      <c r="M2" s="5" t="s">
        <v>17</v>
      </c>
      <c r="N2" s="5">
        <v>1.5</v>
      </c>
      <c r="O2" s="5">
        <v>7</v>
      </c>
      <c r="P2" s="7">
        <v>3.5</v>
      </c>
      <c r="Q2" t="s">
        <v>26</v>
      </c>
      <c r="R2" t="s">
        <v>23</v>
      </c>
      <c r="S2" t="s">
        <v>28</v>
      </c>
      <c r="T2" s="5"/>
    </row>
    <row r="3" spans="1:20" ht="15.75" customHeight="1" x14ac:dyDescent="0.25">
      <c r="A3" s="8">
        <f>1575.8-485.78</f>
        <v>1090.02</v>
      </c>
      <c r="B3" s="5">
        <v>55</v>
      </c>
      <c r="C3" s="5">
        <v>3</v>
      </c>
      <c r="D3" s="5">
        <v>12</v>
      </c>
      <c r="E3" s="5">
        <v>15</v>
      </c>
      <c r="F3" s="5" t="s">
        <v>15</v>
      </c>
      <c r="G3" s="5" t="s">
        <v>30</v>
      </c>
      <c r="H3" s="5" t="s">
        <v>15</v>
      </c>
      <c r="I3" s="5">
        <v>5</v>
      </c>
      <c r="J3" s="5" t="s">
        <v>15</v>
      </c>
      <c r="K3" s="5" t="s">
        <v>15</v>
      </c>
      <c r="L3" s="5" t="s">
        <v>17</v>
      </c>
      <c r="M3" s="5" t="s">
        <v>17</v>
      </c>
      <c r="N3" s="5" t="s">
        <v>15</v>
      </c>
      <c r="O3" s="5">
        <v>10</v>
      </c>
      <c r="P3" s="7">
        <v>3.3</v>
      </c>
      <c r="Q3" t="s">
        <v>26</v>
      </c>
      <c r="R3" t="s">
        <v>31</v>
      </c>
      <c r="S3" t="s">
        <v>28</v>
      </c>
      <c r="T3" s="5"/>
    </row>
    <row r="4" spans="1:20" x14ac:dyDescent="0.25">
      <c r="A4" s="8">
        <f>1575.8-671.08</f>
        <v>904.71999999999991</v>
      </c>
      <c r="B4" s="5">
        <v>56.5</v>
      </c>
      <c r="C4" s="5">
        <v>3</v>
      </c>
      <c r="D4" s="5">
        <v>13</v>
      </c>
      <c r="E4" s="5">
        <v>10</v>
      </c>
      <c r="F4" s="5" t="s">
        <v>15</v>
      </c>
      <c r="G4" s="5" t="s">
        <v>15</v>
      </c>
      <c r="H4" s="5" t="s">
        <v>15</v>
      </c>
      <c r="I4" s="5">
        <v>5</v>
      </c>
      <c r="J4" s="5" t="s">
        <v>15</v>
      </c>
      <c r="K4" s="5" t="s">
        <v>15</v>
      </c>
      <c r="L4" s="5" t="s">
        <v>17</v>
      </c>
      <c r="M4" s="5" t="s">
        <v>17</v>
      </c>
      <c r="N4" s="5">
        <v>0.5</v>
      </c>
      <c r="O4" s="5">
        <v>12</v>
      </c>
      <c r="P4" s="7">
        <v>5.4</v>
      </c>
      <c r="Q4" t="s">
        <v>32</v>
      </c>
      <c r="R4" t="s">
        <v>31</v>
      </c>
      <c r="S4" t="s">
        <v>28</v>
      </c>
      <c r="T4" s="5"/>
    </row>
    <row r="5" spans="1:20" x14ac:dyDescent="0.25">
      <c r="A5" s="8">
        <f>1575.8-901.54</f>
        <v>674.26</v>
      </c>
      <c r="B5" s="5">
        <v>55</v>
      </c>
      <c r="C5" s="5">
        <v>3</v>
      </c>
      <c r="D5" s="5">
        <v>8</v>
      </c>
      <c r="E5" s="5">
        <v>10</v>
      </c>
      <c r="F5" s="5">
        <v>10</v>
      </c>
      <c r="G5" s="5" t="s">
        <v>15</v>
      </c>
      <c r="H5" s="5">
        <v>5</v>
      </c>
      <c r="I5" s="5" t="s">
        <v>17</v>
      </c>
      <c r="J5" s="5">
        <v>1.5</v>
      </c>
      <c r="K5" s="5">
        <v>1.5</v>
      </c>
      <c r="L5" s="5" t="s">
        <v>17</v>
      </c>
      <c r="M5" s="5">
        <v>0.5</v>
      </c>
      <c r="N5" s="5">
        <v>1.5</v>
      </c>
      <c r="O5" s="5">
        <v>4</v>
      </c>
      <c r="P5" s="7">
        <v>4.5999999999999996</v>
      </c>
      <c r="Q5" t="s">
        <v>32</v>
      </c>
      <c r="R5" t="s">
        <v>31</v>
      </c>
      <c r="S5" t="s">
        <v>28</v>
      </c>
      <c r="T5" s="5"/>
    </row>
    <row r="6" spans="1:20" x14ac:dyDescent="0.25">
      <c r="A6" s="8">
        <f>1575.8-1025.54</f>
        <v>550.26</v>
      </c>
      <c r="B6" s="5">
        <v>79</v>
      </c>
      <c r="C6" s="5">
        <v>7</v>
      </c>
      <c r="D6" s="5">
        <v>0.5</v>
      </c>
      <c r="E6" s="5" t="s">
        <v>17</v>
      </c>
      <c r="F6" s="5" t="s">
        <v>15</v>
      </c>
      <c r="G6" s="5">
        <v>1</v>
      </c>
      <c r="H6" s="5" t="s">
        <v>15</v>
      </c>
      <c r="I6" s="5">
        <v>0.5</v>
      </c>
      <c r="J6" s="5" t="s">
        <v>15</v>
      </c>
      <c r="K6" s="5" t="s">
        <v>15</v>
      </c>
      <c r="L6" s="5" t="s">
        <v>17</v>
      </c>
      <c r="M6" s="5" t="s">
        <v>17</v>
      </c>
      <c r="N6" s="5" t="s">
        <v>15</v>
      </c>
      <c r="O6" s="5">
        <v>12</v>
      </c>
      <c r="P6" s="7">
        <v>3.2</v>
      </c>
      <c r="Q6" t="s">
        <v>19</v>
      </c>
      <c r="R6" t="s">
        <v>21</v>
      </c>
      <c r="S6" t="s">
        <v>28</v>
      </c>
      <c r="T6" s="5"/>
    </row>
    <row r="7" spans="1:20" x14ac:dyDescent="0.25">
      <c r="A7" s="8">
        <f>1575.8-1118.5</f>
        <v>457.29999999999995</v>
      </c>
      <c r="B7" s="5">
        <v>90</v>
      </c>
      <c r="C7" s="5">
        <v>0.5</v>
      </c>
      <c r="D7" s="5">
        <v>1</v>
      </c>
      <c r="E7" s="5" t="s">
        <v>17</v>
      </c>
      <c r="F7" s="5" t="s">
        <v>15</v>
      </c>
      <c r="G7" s="5" t="s">
        <v>15</v>
      </c>
      <c r="H7" s="5" t="s">
        <v>15</v>
      </c>
      <c r="I7" s="5">
        <v>0.5</v>
      </c>
      <c r="J7" s="5" t="s">
        <v>15</v>
      </c>
      <c r="K7" s="5" t="s">
        <v>15</v>
      </c>
      <c r="L7" s="5" t="s">
        <v>17</v>
      </c>
      <c r="M7" s="5" t="s">
        <v>17</v>
      </c>
      <c r="N7" s="5" t="s">
        <v>15</v>
      </c>
      <c r="O7" s="5">
        <v>8</v>
      </c>
      <c r="P7" s="7">
        <v>3.1</v>
      </c>
      <c r="Q7" t="s">
        <v>19</v>
      </c>
      <c r="R7" t="s">
        <v>22</v>
      </c>
      <c r="S7" t="s">
        <v>28</v>
      </c>
      <c r="T7" s="5"/>
    </row>
    <row r="8" spans="1:20" x14ac:dyDescent="0.25">
      <c r="A8" s="8">
        <f>1575.8-1302.79</f>
        <v>273.01</v>
      </c>
      <c r="B8" s="5">
        <v>70</v>
      </c>
      <c r="C8" s="5">
        <v>5</v>
      </c>
      <c r="D8" s="5">
        <v>12</v>
      </c>
      <c r="E8" s="5" t="s">
        <v>17</v>
      </c>
      <c r="F8" s="5" t="s">
        <v>15</v>
      </c>
      <c r="G8" s="5" t="s">
        <v>15</v>
      </c>
      <c r="H8" s="5" t="s">
        <v>15</v>
      </c>
      <c r="I8" s="5">
        <v>1.5</v>
      </c>
      <c r="J8" s="5" t="s">
        <v>15</v>
      </c>
      <c r="K8" s="5" t="s">
        <v>15</v>
      </c>
      <c r="L8" s="5" t="s">
        <v>17</v>
      </c>
      <c r="M8" s="5" t="s">
        <v>17</v>
      </c>
      <c r="N8" s="5">
        <v>1.5</v>
      </c>
      <c r="O8" s="5">
        <v>10</v>
      </c>
      <c r="P8" s="7">
        <v>4.2</v>
      </c>
      <c r="Q8" t="s">
        <v>20</v>
      </c>
      <c r="R8" t="s">
        <v>18</v>
      </c>
      <c r="S8" t="s">
        <v>28</v>
      </c>
      <c r="T8" s="5"/>
    </row>
    <row r="9" spans="1:20" x14ac:dyDescent="0.25">
      <c r="A9" s="8">
        <f>1575.8-1382.24</f>
        <v>193.55999999999995</v>
      </c>
      <c r="B9" s="5">
        <v>94</v>
      </c>
      <c r="C9" s="5">
        <v>2</v>
      </c>
      <c r="D9" s="5" t="s">
        <v>17</v>
      </c>
      <c r="E9" s="5" t="s">
        <v>17</v>
      </c>
      <c r="F9" s="5" t="s">
        <v>15</v>
      </c>
      <c r="G9" s="5" t="s">
        <v>15</v>
      </c>
      <c r="H9" s="5" t="s">
        <v>15</v>
      </c>
      <c r="I9" s="5" t="s">
        <v>17</v>
      </c>
      <c r="J9" s="5" t="s">
        <v>15</v>
      </c>
      <c r="K9" s="5" t="s">
        <v>15</v>
      </c>
      <c r="L9" s="5" t="s">
        <v>17</v>
      </c>
      <c r="M9" s="5" t="s">
        <v>17</v>
      </c>
      <c r="N9" s="5">
        <v>4</v>
      </c>
      <c r="O9" s="5" t="s">
        <v>15</v>
      </c>
      <c r="P9" s="7">
        <v>5.0999999999999996</v>
      </c>
      <c r="Q9" t="s">
        <v>19</v>
      </c>
      <c r="R9" t="s">
        <v>22</v>
      </c>
      <c r="S9" t="s">
        <v>28</v>
      </c>
      <c r="T9" s="5"/>
    </row>
    <row r="10" spans="1:20" x14ac:dyDescent="0.25">
      <c r="A10" s="8">
        <f>1575.8-1560</f>
        <v>15.799999999999955</v>
      </c>
      <c r="B10" s="5">
        <v>60</v>
      </c>
      <c r="C10" s="5">
        <v>10</v>
      </c>
      <c r="D10" s="5">
        <v>6</v>
      </c>
      <c r="E10" s="5" t="s">
        <v>17</v>
      </c>
      <c r="F10" s="5">
        <v>14</v>
      </c>
      <c r="G10" s="5" t="s">
        <v>15</v>
      </c>
      <c r="H10" s="5" t="s">
        <v>15</v>
      </c>
      <c r="I10" s="5" t="s">
        <v>17</v>
      </c>
      <c r="J10" s="5" t="s">
        <v>15</v>
      </c>
      <c r="K10" s="5" t="s">
        <v>15</v>
      </c>
      <c r="L10" s="5" t="s">
        <v>17</v>
      </c>
      <c r="M10" s="5" t="s">
        <v>17</v>
      </c>
      <c r="N10" s="5" t="s">
        <v>15</v>
      </c>
      <c r="O10" s="5">
        <v>10</v>
      </c>
      <c r="P10" s="7">
        <v>3.5</v>
      </c>
      <c r="Q10" t="s">
        <v>19</v>
      </c>
      <c r="R10" t="s">
        <v>23</v>
      </c>
      <c r="S10" t="s">
        <v>28</v>
      </c>
      <c r="T10" s="5"/>
    </row>
    <row r="11" spans="1:20" x14ac:dyDescent="0.25">
      <c r="A11" s="8">
        <f>(1575.8-1727)</f>
        <v>-151.20000000000005</v>
      </c>
      <c r="B11" s="5">
        <v>55</v>
      </c>
      <c r="C11" s="5">
        <v>10</v>
      </c>
      <c r="D11" s="5">
        <v>14</v>
      </c>
      <c r="E11" s="5" t="s">
        <v>17</v>
      </c>
      <c r="F11" s="5">
        <v>20</v>
      </c>
      <c r="G11" s="5" t="s">
        <v>15</v>
      </c>
      <c r="H11" s="5" t="s">
        <v>15</v>
      </c>
      <c r="I11" s="5" t="s">
        <v>17</v>
      </c>
      <c r="J11" s="5" t="s">
        <v>15</v>
      </c>
      <c r="K11" s="5" t="s">
        <v>15</v>
      </c>
      <c r="L11" s="5" t="s">
        <v>17</v>
      </c>
      <c r="M11" s="5" t="s">
        <v>17</v>
      </c>
      <c r="N11" s="5" t="s">
        <v>15</v>
      </c>
      <c r="O11" s="5">
        <v>1</v>
      </c>
      <c r="P11" s="7">
        <v>4.5</v>
      </c>
      <c r="Q11" t="s">
        <v>19</v>
      </c>
      <c r="R11" t="s">
        <v>23</v>
      </c>
      <c r="S11" t="s">
        <v>29</v>
      </c>
      <c r="T11" s="5"/>
    </row>
    <row r="12" spans="1:20" x14ac:dyDescent="0.25">
      <c r="A12" s="8">
        <f>(1575.8-1767)</f>
        <v>-191.20000000000005</v>
      </c>
      <c r="B12" s="5">
        <v>52</v>
      </c>
      <c r="C12" s="5">
        <v>8</v>
      </c>
      <c r="D12" s="5">
        <v>16</v>
      </c>
      <c r="E12" s="5" t="s">
        <v>17</v>
      </c>
      <c r="F12" s="5">
        <v>24</v>
      </c>
      <c r="G12" s="5" t="s">
        <v>15</v>
      </c>
      <c r="H12" s="5" t="s">
        <v>15</v>
      </c>
      <c r="I12" s="5" t="s">
        <v>17</v>
      </c>
      <c r="J12" s="5" t="s">
        <v>15</v>
      </c>
      <c r="K12" s="5" t="s">
        <v>15</v>
      </c>
      <c r="L12" s="5" t="s">
        <v>17</v>
      </c>
      <c r="M12" s="5" t="s">
        <v>17</v>
      </c>
      <c r="N12" s="5" t="s">
        <v>15</v>
      </c>
      <c r="O12" s="5" t="s">
        <v>15</v>
      </c>
      <c r="P12" s="7">
        <v>3.1</v>
      </c>
      <c r="Q12" t="s">
        <v>19</v>
      </c>
      <c r="R12" t="s">
        <v>23</v>
      </c>
      <c r="S12" t="s">
        <v>29</v>
      </c>
      <c r="T12" s="5"/>
    </row>
    <row r="13" spans="1:20" x14ac:dyDescent="0.25">
      <c r="A13" s="8">
        <f>(1575.8-1934.5)</f>
        <v>-358.70000000000005</v>
      </c>
      <c r="B13" s="5">
        <v>97</v>
      </c>
      <c r="C13" s="5" t="s">
        <v>15</v>
      </c>
      <c r="D13" s="5">
        <v>1</v>
      </c>
      <c r="E13" s="5" t="s">
        <v>17</v>
      </c>
      <c r="F13" s="5" t="s">
        <v>17</v>
      </c>
      <c r="G13" s="5" t="s">
        <v>15</v>
      </c>
      <c r="H13" s="5" t="s">
        <v>15</v>
      </c>
      <c r="I13" s="5" t="s">
        <v>17</v>
      </c>
      <c r="J13" s="5" t="s">
        <v>15</v>
      </c>
      <c r="K13" s="5" t="s">
        <v>15</v>
      </c>
      <c r="L13" s="5" t="s">
        <v>17</v>
      </c>
      <c r="M13" s="5" t="s">
        <v>17</v>
      </c>
      <c r="N13" s="5">
        <v>2</v>
      </c>
      <c r="O13" s="5" t="s">
        <v>15</v>
      </c>
      <c r="P13" s="7">
        <v>3.4</v>
      </c>
      <c r="Q13" t="s">
        <v>19</v>
      </c>
      <c r="R13" t="s">
        <v>22</v>
      </c>
      <c r="S13" t="s">
        <v>29</v>
      </c>
      <c r="T13" s="5"/>
    </row>
    <row r="14" spans="1:20" x14ac:dyDescent="0.25">
      <c r="A14" s="8">
        <f>(1575.8-2002)</f>
        <v>-426.20000000000005</v>
      </c>
      <c r="B14" s="5">
        <v>97</v>
      </c>
      <c r="C14" s="5" t="s">
        <v>15</v>
      </c>
      <c r="D14" s="5">
        <v>1</v>
      </c>
      <c r="E14" s="5" t="s">
        <v>17</v>
      </c>
      <c r="F14" s="5" t="s">
        <v>17</v>
      </c>
      <c r="G14" s="5" t="s">
        <v>15</v>
      </c>
      <c r="H14" s="5" t="s">
        <v>15</v>
      </c>
      <c r="I14" s="5" t="s">
        <v>17</v>
      </c>
      <c r="J14" s="5" t="s">
        <v>15</v>
      </c>
      <c r="K14" s="5" t="s">
        <v>15</v>
      </c>
      <c r="L14" s="5" t="s">
        <v>17</v>
      </c>
      <c r="M14" s="5" t="s">
        <v>17</v>
      </c>
      <c r="N14" s="5">
        <v>2</v>
      </c>
      <c r="O14" s="5" t="s">
        <v>15</v>
      </c>
      <c r="P14" s="7">
        <v>4.5</v>
      </c>
      <c r="Q14" t="s">
        <v>19</v>
      </c>
      <c r="R14" t="s">
        <v>22</v>
      </c>
      <c r="S14" t="s">
        <v>29</v>
      </c>
      <c r="T14" s="5"/>
    </row>
    <row r="15" spans="1:20" x14ac:dyDescent="0.25">
      <c r="A15" s="8">
        <f>(1575.8-2217.35)</f>
        <v>-641.54999999999995</v>
      </c>
      <c r="B15" s="5">
        <v>55</v>
      </c>
      <c r="C15" s="5">
        <v>15</v>
      </c>
      <c r="D15" s="5">
        <v>30</v>
      </c>
      <c r="E15" s="5" t="s">
        <v>17</v>
      </c>
      <c r="F15" s="5" t="s">
        <v>17</v>
      </c>
      <c r="G15" s="5" t="s">
        <v>15</v>
      </c>
      <c r="H15" s="5" t="s">
        <v>15</v>
      </c>
      <c r="I15" s="5" t="s">
        <v>17</v>
      </c>
      <c r="J15" s="5" t="s">
        <v>15</v>
      </c>
      <c r="K15" s="5" t="s">
        <v>15</v>
      </c>
      <c r="L15" s="5" t="s">
        <v>17</v>
      </c>
      <c r="M15" s="5" t="s">
        <v>17</v>
      </c>
      <c r="N15" s="5" t="s">
        <v>17</v>
      </c>
      <c r="O15" s="5" t="s">
        <v>15</v>
      </c>
      <c r="P15" s="7">
        <v>5.6</v>
      </c>
      <c r="Q15" t="s">
        <v>32</v>
      </c>
      <c r="R15" t="s">
        <v>23</v>
      </c>
      <c r="S15" t="s">
        <v>29</v>
      </c>
      <c r="T15" s="5"/>
    </row>
    <row r="16" spans="1:20" x14ac:dyDescent="0.25">
      <c r="A16" s="8">
        <f>(1575.8-2612.98)</f>
        <v>-1037.18</v>
      </c>
      <c r="B16" s="5">
        <v>50</v>
      </c>
      <c r="C16" s="5">
        <v>19</v>
      </c>
      <c r="D16" s="5">
        <v>30</v>
      </c>
      <c r="E16" s="5" t="s">
        <v>17</v>
      </c>
      <c r="F16" s="5" t="s">
        <v>17</v>
      </c>
      <c r="G16" s="5" t="s">
        <v>15</v>
      </c>
      <c r="H16" s="5">
        <v>1</v>
      </c>
      <c r="I16" s="5" t="s">
        <v>17</v>
      </c>
      <c r="J16" s="5" t="s">
        <v>15</v>
      </c>
      <c r="K16" s="5" t="s">
        <v>15</v>
      </c>
      <c r="L16" s="5" t="s">
        <v>17</v>
      </c>
      <c r="M16" s="5" t="s">
        <v>17</v>
      </c>
      <c r="N16" s="5" t="s">
        <v>17</v>
      </c>
      <c r="O16" s="5" t="s">
        <v>15</v>
      </c>
      <c r="P16" s="7">
        <v>2.9</v>
      </c>
      <c r="Q16" t="s">
        <v>32</v>
      </c>
      <c r="R16" t="s">
        <v>23</v>
      </c>
      <c r="S16" t="s">
        <v>29</v>
      </c>
      <c r="T16" s="5"/>
    </row>
    <row r="17" spans="1:20" x14ac:dyDescent="0.25">
      <c r="A17" s="8">
        <f>(1575.8-2811.5)</f>
        <v>-1235.7</v>
      </c>
      <c r="B17" s="5">
        <v>60</v>
      </c>
      <c r="C17" s="5">
        <v>3</v>
      </c>
      <c r="D17" s="5">
        <v>17</v>
      </c>
      <c r="E17" s="5">
        <v>15</v>
      </c>
      <c r="F17" s="5" t="s">
        <v>17</v>
      </c>
      <c r="G17" s="5" t="s">
        <v>15</v>
      </c>
      <c r="H17" s="5" t="s">
        <v>15</v>
      </c>
      <c r="I17" s="5" t="s">
        <v>17</v>
      </c>
      <c r="J17" s="5" t="s">
        <v>15</v>
      </c>
      <c r="K17" s="5" t="s">
        <v>15</v>
      </c>
      <c r="L17" s="5">
        <v>5</v>
      </c>
      <c r="M17" s="5" t="s">
        <v>17</v>
      </c>
      <c r="N17" s="5" t="s">
        <v>17</v>
      </c>
      <c r="O17" s="5" t="s">
        <v>15</v>
      </c>
      <c r="P17" s="7">
        <v>2.8</v>
      </c>
      <c r="Q17" t="s">
        <v>32</v>
      </c>
      <c r="R17" t="s">
        <v>31</v>
      </c>
      <c r="S17" t="s">
        <v>29</v>
      </c>
      <c r="T17" s="5"/>
    </row>
    <row r="18" spans="1:20" x14ac:dyDescent="0.25">
      <c r="A18" s="8">
        <f>(1575.8-2898)</f>
        <v>-1322.2</v>
      </c>
      <c r="B18" s="5">
        <v>70</v>
      </c>
      <c r="C18" s="5">
        <v>8</v>
      </c>
      <c r="D18" s="5" t="s">
        <v>15</v>
      </c>
      <c r="E18" s="5">
        <v>21</v>
      </c>
      <c r="F18" s="5" t="s">
        <v>17</v>
      </c>
      <c r="G18" s="5" t="s">
        <v>15</v>
      </c>
      <c r="H18" s="5" t="s">
        <v>15</v>
      </c>
      <c r="I18" s="5" t="s">
        <v>17</v>
      </c>
      <c r="J18" s="5" t="s">
        <v>15</v>
      </c>
      <c r="K18" s="5" t="s">
        <v>15</v>
      </c>
      <c r="L18" s="5" t="s">
        <v>17</v>
      </c>
      <c r="M18" s="5">
        <v>1</v>
      </c>
      <c r="N18" s="5" t="s">
        <v>17</v>
      </c>
      <c r="O18" s="5" t="s">
        <v>15</v>
      </c>
      <c r="P18" s="7">
        <v>3.8</v>
      </c>
      <c r="Q18" t="s">
        <v>32</v>
      </c>
      <c r="R18" t="s">
        <v>33</v>
      </c>
      <c r="S18" t="s">
        <v>29</v>
      </c>
      <c r="T18" s="5"/>
    </row>
    <row r="19" spans="1:20" x14ac:dyDescent="0.25">
      <c r="A19" s="8">
        <f>(1575.8-2909)</f>
        <v>-1333.2</v>
      </c>
      <c r="B19" s="5">
        <v>70</v>
      </c>
      <c r="C19" s="5">
        <v>7</v>
      </c>
      <c r="D19" s="5">
        <v>3</v>
      </c>
      <c r="E19" s="5">
        <v>19</v>
      </c>
      <c r="F19" s="5" t="s">
        <v>17</v>
      </c>
      <c r="G19" s="5" t="s">
        <v>15</v>
      </c>
      <c r="H19" s="5" t="s">
        <v>15</v>
      </c>
      <c r="I19" s="5" t="s">
        <v>17</v>
      </c>
      <c r="J19" s="5" t="s">
        <v>15</v>
      </c>
      <c r="K19" s="5" t="s">
        <v>15</v>
      </c>
      <c r="L19" s="5" t="s">
        <v>17</v>
      </c>
      <c r="M19" s="5">
        <v>1</v>
      </c>
      <c r="N19" s="5" t="s">
        <v>17</v>
      </c>
      <c r="O19" s="5" t="s">
        <v>15</v>
      </c>
      <c r="P19" s="7">
        <v>2.6</v>
      </c>
      <c r="Q19" t="s">
        <v>32</v>
      </c>
      <c r="R19" t="s">
        <v>33</v>
      </c>
      <c r="S19" t="s">
        <v>29</v>
      </c>
      <c r="T19" s="5"/>
    </row>
    <row r="20" spans="1:20" x14ac:dyDescent="0.25">
      <c r="A20" s="8">
        <f>(1575.8-2929.01)</f>
        <v>-1353.2100000000003</v>
      </c>
      <c r="B20" s="5">
        <v>75</v>
      </c>
      <c r="C20" s="5" t="s">
        <v>17</v>
      </c>
      <c r="D20" s="5" t="s">
        <v>15</v>
      </c>
      <c r="E20" s="5">
        <v>25</v>
      </c>
      <c r="F20" s="5" t="s">
        <v>17</v>
      </c>
      <c r="G20" s="5" t="s">
        <v>15</v>
      </c>
      <c r="H20" s="5" t="s">
        <v>15</v>
      </c>
      <c r="I20" s="5" t="s">
        <v>17</v>
      </c>
      <c r="J20" s="5" t="s">
        <v>15</v>
      </c>
      <c r="K20" s="5" t="s">
        <v>15</v>
      </c>
      <c r="L20" s="5" t="s">
        <v>17</v>
      </c>
      <c r="M20" s="5" t="s">
        <v>17</v>
      </c>
      <c r="N20" s="5" t="s">
        <v>17</v>
      </c>
      <c r="O20" s="5" t="s">
        <v>15</v>
      </c>
      <c r="P20" s="7">
        <v>3.9</v>
      </c>
      <c r="Q20" t="s">
        <v>20</v>
      </c>
      <c r="R20" t="s">
        <v>34</v>
      </c>
      <c r="S20" t="s">
        <v>29</v>
      </c>
      <c r="T20" s="5"/>
    </row>
    <row r="21" spans="1:20" x14ac:dyDescent="0.25">
      <c r="A21" s="8">
        <f>(1575.8-2949.5)</f>
        <v>-1373.7</v>
      </c>
      <c r="B21" s="5">
        <v>73</v>
      </c>
      <c r="C21" s="5" t="s">
        <v>17</v>
      </c>
      <c r="D21" s="5" t="s">
        <v>15</v>
      </c>
      <c r="E21" s="5">
        <v>27</v>
      </c>
      <c r="F21" s="5" t="s">
        <v>17</v>
      </c>
      <c r="G21" s="5" t="s">
        <v>15</v>
      </c>
      <c r="H21" s="5" t="s">
        <v>15</v>
      </c>
      <c r="I21" s="5" t="s">
        <v>17</v>
      </c>
      <c r="J21" s="5" t="s">
        <v>15</v>
      </c>
      <c r="K21" s="5" t="s">
        <v>15</v>
      </c>
      <c r="L21" s="5" t="s">
        <v>17</v>
      </c>
      <c r="M21" s="5" t="s">
        <v>17</v>
      </c>
      <c r="N21" s="5" t="s">
        <v>17</v>
      </c>
      <c r="O21" s="5" t="s">
        <v>15</v>
      </c>
      <c r="P21" s="7">
        <v>4.5999999999999996</v>
      </c>
      <c r="Q21" t="s">
        <v>20</v>
      </c>
      <c r="R21" t="s">
        <v>34</v>
      </c>
      <c r="S21" t="s">
        <v>29</v>
      </c>
      <c r="T21" s="5"/>
    </row>
    <row r="22" spans="1:20" x14ac:dyDescent="0.25">
      <c r="A22" s="8">
        <f>(46.5+1863.7)*-1</f>
        <v>-1910.2</v>
      </c>
      <c r="B22" s="5">
        <v>74</v>
      </c>
      <c r="C22" s="5">
        <v>13</v>
      </c>
      <c r="D22" s="5">
        <v>8</v>
      </c>
      <c r="E22" s="5" t="s">
        <v>15</v>
      </c>
      <c r="F22" s="5" t="s">
        <v>15</v>
      </c>
      <c r="G22" s="5">
        <v>1</v>
      </c>
      <c r="H22" s="5">
        <v>1</v>
      </c>
      <c r="I22" s="5">
        <v>2</v>
      </c>
      <c r="J22" s="5" t="s">
        <v>15</v>
      </c>
      <c r="K22" s="5" t="s">
        <v>15</v>
      </c>
      <c r="L22" s="5" t="s">
        <v>17</v>
      </c>
      <c r="M22" s="5" t="s">
        <v>17</v>
      </c>
      <c r="N22" s="5">
        <v>0.5</v>
      </c>
      <c r="O22" s="5">
        <v>0.5</v>
      </c>
      <c r="P22" s="7">
        <v>4.8</v>
      </c>
      <c r="Q22" t="s">
        <v>19</v>
      </c>
      <c r="R22" t="s">
        <v>18</v>
      </c>
      <c r="S22" t="s">
        <v>27</v>
      </c>
      <c r="T22" s="5"/>
    </row>
    <row r="23" spans="1:20" x14ac:dyDescent="0.25">
      <c r="A23" s="8">
        <f>(109.59+1863.7)*-1</f>
        <v>-1973.29</v>
      </c>
      <c r="B23" s="5">
        <v>76</v>
      </c>
      <c r="C23" s="5">
        <v>4</v>
      </c>
      <c r="D23" s="5">
        <v>19</v>
      </c>
      <c r="E23" s="5" t="s">
        <v>15</v>
      </c>
      <c r="F23" s="5" t="s">
        <v>15</v>
      </c>
      <c r="G23" s="5" t="s">
        <v>15</v>
      </c>
      <c r="H23" s="5" t="s">
        <v>15</v>
      </c>
      <c r="I23" s="5" t="s">
        <v>15</v>
      </c>
      <c r="J23" s="5" t="s">
        <v>15</v>
      </c>
      <c r="K23" s="5" t="s">
        <v>15</v>
      </c>
      <c r="L23" s="5" t="s">
        <v>17</v>
      </c>
      <c r="M23" s="5" t="s">
        <v>17</v>
      </c>
      <c r="N23" s="5">
        <v>0.5</v>
      </c>
      <c r="O23" s="5">
        <v>0.5</v>
      </c>
      <c r="P23" s="7">
        <v>3.5</v>
      </c>
      <c r="Q23" t="s">
        <v>20</v>
      </c>
      <c r="R23" t="s">
        <v>21</v>
      </c>
      <c r="S23" t="s">
        <v>27</v>
      </c>
      <c r="T23" s="5"/>
    </row>
    <row r="24" spans="1:20" x14ac:dyDescent="0.25">
      <c r="A24" s="8">
        <f>(116.96+1863.7)*-1</f>
        <v>-1980.66</v>
      </c>
      <c r="B24" s="5">
        <v>90</v>
      </c>
      <c r="C24" s="5">
        <v>0.5</v>
      </c>
      <c r="D24" s="5">
        <v>2.5</v>
      </c>
      <c r="E24" s="5" t="s">
        <v>15</v>
      </c>
      <c r="F24" s="5" t="s">
        <v>15</v>
      </c>
      <c r="G24" s="5">
        <v>1</v>
      </c>
      <c r="H24" s="5">
        <v>2</v>
      </c>
      <c r="I24" s="5" t="s">
        <v>15</v>
      </c>
      <c r="J24" s="5" t="s">
        <v>15</v>
      </c>
      <c r="K24" s="5" t="s">
        <v>15</v>
      </c>
      <c r="L24" s="5" t="s">
        <v>17</v>
      </c>
      <c r="M24" s="5" t="s">
        <v>17</v>
      </c>
      <c r="N24" s="5">
        <v>3</v>
      </c>
      <c r="O24" s="5">
        <v>1</v>
      </c>
      <c r="P24" s="7">
        <v>3.5</v>
      </c>
      <c r="Q24" t="s">
        <v>19</v>
      </c>
      <c r="R24" t="s">
        <v>22</v>
      </c>
      <c r="S24" t="s">
        <v>27</v>
      </c>
      <c r="T24" s="5"/>
    </row>
    <row r="25" spans="1:20" x14ac:dyDescent="0.25">
      <c r="A25" s="8">
        <f>(172.91+1863.7)*-1</f>
        <v>-2036.6100000000001</v>
      </c>
      <c r="B25" s="5">
        <v>70</v>
      </c>
      <c r="C25" s="5">
        <v>10</v>
      </c>
      <c r="D25" s="5">
        <v>17</v>
      </c>
      <c r="E25" s="5" t="s">
        <v>15</v>
      </c>
      <c r="F25" s="5" t="s">
        <v>15</v>
      </c>
      <c r="G25" s="5" t="s">
        <v>15</v>
      </c>
      <c r="H25" s="5">
        <v>1</v>
      </c>
      <c r="I25" s="5">
        <v>0.5</v>
      </c>
      <c r="J25" s="5" t="s">
        <v>15</v>
      </c>
      <c r="K25" s="5" t="s">
        <v>15</v>
      </c>
      <c r="L25" s="5" t="s">
        <v>17</v>
      </c>
      <c r="M25" s="5" t="s">
        <v>17</v>
      </c>
      <c r="N25" s="5">
        <v>1</v>
      </c>
      <c r="O25" s="5">
        <v>0.5</v>
      </c>
      <c r="P25" s="7">
        <v>3.5</v>
      </c>
      <c r="Q25" t="s">
        <v>19</v>
      </c>
      <c r="R25" t="s">
        <v>23</v>
      </c>
      <c r="S25" t="s">
        <v>27</v>
      </c>
      <c r="T25" s="5"/>
    </row>
    <row r="26" spans="1:20" x14ac:dyDescent="0.25">
      <c r="A26" s="8">
        <f>(206.12+1863.7)*-1</f>
        <v>-2069.8200000000002</v>
      </c>
      <c r="B26" s="5">
        <v>80</v>
      </c>
      <c r="C26" s="5">
        <v>5</v>
      </c>
      <c r="D26" s="5">
        <v>9.5</v>
      </c>
      <c r="E26" s="5" t="s">
        <v>15</v>
      </c>
      <c r="F26" s="5" t="s">
        <v>15</v>
      </c>
      <c r="G26" s="5">
        <v>0.5</v>
      </c>
      <c r="H26" s="5">
        <v>1.5</v>
      </c>
      <c r="I26" s="5">
        <v>1.5</v>
      </c>
      <c r="J26" s="5">
        <v>1</v>
      </c>
      <c r="K26" s="5" t="s">
        <v>15</v>
      </c>
      <c r="L26" s="5" t="s">
        <v>17</v>
      </c>
      <c r="M26" s="5" t="s">
        <v>17</v>
      </c>
      <c r="N26" s="5">
        <v>0.5</v>
      </c>
      <c r="O26" s="5">
        <v>0.5</v>
      </c>
      <c r="P26" s="7">
        <v>3.8</v>
      </c>
      <c r="Q26" t="s">
        <v>24</v>
      </c>
      <c r="R26" t="s">
        <v>18</v>
      </c>
      <c r="S26" t="s">
        <v>27</v>
      </c>
      <c r="T26" s="5"/>
    </row>
    <row r="27" spans="1:20" x14ac:dyDescent="0.25">
      <c r="A27" s="8">
        <f>-339.86-1863.7</f>
        <v>-2203.56</v>
      </c>
      <c r="B27" s="5">
        <v>70</v>
      </c>
      <c r="C27" s="5">
        <v>15</v>
      </c>
      <c r="D27" s="5">
        <v>10</v>
      </c>
      <c r="E27" s="5" t="s">
        <v>15</v>
      </c>
      <c r="F27" s="5" t="s">
        <v>15</v>
      </c>
      <c r="G27" s="5" t="s">
        <v>15</v>
      </c>
      <c r="H27" s="5">
        <v>1</v>
      </c>
      <c r="I27" s="5">
        <v>1</v>
      </c>
      <c r="J27" s="5">
        <v>1</v>
      </c>
      <c r="K27" s="5" t="s">
        <v>15</v>
      </c>
      <c r="L27" s="5" t="s">
        <v>17</v>
      </c>
      <c r="M27" s="5" t="s">
        <v>17</v>
      </c>
      <c r="N27" s="5">
        <v>1</v>
      </c>
      <c r="O27" s="5">
        <v>1</v>
      </c>
      <c r="P27" s="7">
        <v>4.5</v>
      </c>
      <c r="Q27" t="s">
        <v>19</v>
      </c>
      <c r="R27" t="s">
        <v>18</v>
      </c>
      <c r="S27" t="s">
        <v>27</v>
      </c>
      <c r="T27" s="5"/>
    </row>
    <row r="28" spans="1:20" x14ac:dyDescent="0.25">
      <c r="A28" s="8">
        <f>-384-1863.7</f>
        <v>-2247.6999999999998</v>
      </c>
      <c r="B28" s="5">
        <v>80</v>
      </c>
      <c r="C28" s="5">
        <v>6</v>
      </c>
      <c r="D28" s="5">
        <v>10</v>
      </c>
      <c r="E28" s="5" t="s">
        <v>15</v>
      </c>
      <c r="F28" s="5" t="s">
        <v>15</v>
      </c>
      <c r="G28" s="5" t="s">
        <v>15</v>
      </c>
      <c r="H28" s="5">
        <v>1</v>
      </c>
      <c r="I28" s="5">
        <v>1</v>
      </c>
      <c r="J28" s="5">
        <v>1</v>
      </c>
      <c r="K28" s="5" t="s">
        <v>15</v>
      </c>
      <c r="L28" s="5" t="s">
        <v>17</v>
      </c>
      <c r="M28" s="5" t="s">
        <v>17</v>
      </c>
      <c r="N28" s="5">
        <v>1</v>
      </c>
      <c r="O28" s="5" t="s">
        <v>15</v>
      </c>
      <c r="P28" s="7">
        <v>4.4000000000000004</v>
      </c>
      <c r="Q28" t="s">
        <v>25</v>
      </c>
      <c r="R28" t="s">
        <v>18</v>
      </c>
      <c r="S28" t="s">
        <v>27</v>
      </c>
      <c r="T28" s="5"/>
    </row>
    <row r="29" spans="1:20" x14ac:dyDescent="0.25">
      <c r="A29" s="8">
        <f>-436.95-1863.7</f>
        <v>-2300.65</v>
      </c>
      <c r="B29" s="5">
        <v>70</v>
      </c>
      <c r="C29" s="5">
        <v>6</v>
      </c>
      <c r="D29" s="5">
        <v>20</v>
      </c>
      <c r="E29" s="5" t="s">
        <v>15</v>
      </c>
      <c r="F29" s="5" t="s">
        <v>15</v>
      </c>
      <c r="G29" s="5" t="s">
        <v>15</v>
      </c>
      <c r="H29" s="5">
        <v>0.5</v>
      </c>
      <c r="I29" s="5">
        <v>1</v>
      </c>
      <c r="J29" s="5">
        <v>1</v>
      </c>
      <c r="K29" s="5" t="s">
        <v>15</v>
      </c>
      <c r="L29" s="5" t="s">
        <v>17</v>
      </c>
      <c r="M29" s="5" t="s">
        <v>17</v>
      </c>
      <c r="N29" s="5">
        <v>1</v>
      </c>
      <c r="O29" s="5">
        <v>0.5</v>
      </c>
      <c r="P29" s="7">
        <v>5.4</v>
      </c>
      <c r="Q29" t="s">
        <v>19</v>
      </c>
      <c r="R29" t="s">
        <v>18</v>
      </c>
      <c r="S29" t="s">
        <v>27</v>
      </c>
      <c r="T29" s="5"/>
    </row>
    <row r="30" spans="1:20" x14ac:dyDescent="0.25">
      <c r="A30" s="8">
        <f>-518.4-1863.7</f>
        <v>-2382.1</v>
      </c>
      <c r="B30" s="5">
        <v>47.5</v>
      </c>
      <c r="C30" s="5">
        <v>16.5</v>
      </c>
      <c r="D30" s="5">
        <v>32</v>
      </c>
      <c r="E30" s="5" t="s">
        <v>15</v>
      </c>
      <c r="F30" s="5" t="s">
        <v>15</v>
      </c>
      <c r="G30" s="5" t="s">
        <v>15</v>
      </c>
      <c r="H30" s="5">
        <v>1</v>
      </c>
      <c r="I30" s="5">
        <v>1.5</v>
      </c>
      <c r="J30" s="5">
        <v>0.5</v>
      </c>
      <c r="K30" s="5" t="s">
        <v>15</v>
      </c>
      <c r="L30" s="5" t="s">
        <v>17</v>
      </c>
      <c r="M30" s="5" t="s">
        <v>17</v>
      </c>
      <c r="N30" s="5">
        <v>0.5</v>
      </c>
      <c r="O30" s="5">
        <v>0.5</v>
      </c>
      <c r="P30" s="7">
        <v>3.2</v>
      </c>
      <c r="Q30" t="s">
        <v>19</v>
      </c>
      <c r="R30" t="s">
        <v>23</v>
      </c>
      <c r="S30" t="s">
        <v>27</v>
      </c>
      <c r="T30" s="5"/>
    </row>
    <row r="31" spans="1:20" x14ac:dyDescent="0.25">
      <c r="A31" s="8">
        <f>-587.6-1863.7</f>
        <v>-2451.3000000000002</v>
      </c>
      <c r="B31" s="5">
        <v>63.5</v>
      </c>
      <c r="C31" s="5">
        <v>30.5</v>
      </c>
      <c r="D31" s="5">
        <v>4.5</v>
      </c>
      <c r="E31" s="5" t="s">
        <v>15</v>
      </c>
      <c r="F31" s="5" t="s">
        <v>15</v>
      </c>
      <c r="G31" s="5" t="s">
        <v>15</v>
      </c>
      <c r="H31" s="5">
        <v>0.5</v>
      </c>
      <c r="I31" s="5">
        <v>0.5</v>
      </c>
      <c r="J31" s="5" t="s">
        <v>15</v>
      </c>
      <c r="K31" s="5" t="s">
        <v>15</v>
      </c>
      <c r="L31" s="5" t="s">
        <v>17</v>
      </c>
      <c r="M31" s="5" t="s">
        <v>17</v>
      </c>
      <c r="N31" s="5" t="s">
        <v>15</v>
      </c>
      <c r="O31" s="5">
        <v>0.5</v>
      </c>
      <c r="P31" s="7">
        <v>5.2</v>
      </c>
      <c r="Q31" t="s">
        <v>20</v>
      </c>
      <c r="R31" t="s">
        <v>23</v>
      </c>
      <c r="S31" t="s">
        <v>27</v>
      </c>
      <c r="T31" s="5"/>
    </row>
    <row r="32" spans="1:20" x14ac:dyDescent="0.25">
      <c r="A32" s="8">
        <f>-719.78-1863.7</f>
        <v>-2583.48</v>
      </c>
      <c r="B32" s="5">
        <v>67.5</v>
      </c>
      <c r="C32" s="5">
        <v>15</v>
      </c>
      <c r="D32" s="5">
        <v>12</v>
      </c>
      <c r="E32" s="5" t="s">
        <v>15</v>
      </c>
      <c r="F32" s="5" t="s">
        <v>15</v>
      </c>
      <c r="G32" s="5" t="s">
        <v>15</v>
      </c>
      <c r="H32" s="5">
        <v>2.5</v>
      </c>
      <c r="I32" s="5">
        <v>0.5</v>
      </c>
      <c r="J32" s="5">
        <v>0.5</v>
      </c>
      <c r="K32" s="5" t="s">
        <v>15</v>
      </c>
      <c r="L32" s="5" t="s">
        <v>17</v>
      </c>
      <c r="M32" s="5" t="s">
        <v>17</v>
      </c>
      <c r="N32" s="5">
        <v>1.5</v>
      </c>
      <c r="O32" s="5">
        <v>0.5</v>
      </c>
      <c r="P32" s="7">
        <v>5.0999999999999996</v>
      </c>
      <c r="Q32" t="s">
        <v>19</v>
      </c>
      <c r="R32" t="s">
        <v>18</v>
      </c>
      <c r="S32" t="s">
        <v>27</v>
      </c>
      <c r="T32" s="5"/>
    </row>
    <row r="33" spans="1:33" x14ac:dyDescent="0.25">
      <c r="A33" s="8">
        <f>-850.74-1863.7</f>
        <v>-2714.44</v>
      </c>
      <c r="B33" s="5">
        <v>76.5</v>
      </c>
      <c r="C33" s="5">
        <v>4</v>
      </c>
      <c r="D33" s="5">
        <v>13.5</v>
      </c>
      <c r="E33" s="5" t="s">
        <v>15</v>
      </c>
      <c r="F33" s="5" t="s">
        <v>15</v>
      </c>
      <c r="G33" s="5" t="s">
        <v>15</v>
      </c>
      <c r="H33" s="5">
        <v>3.5</v>
      </c>
      <c r="I33" s="5">
        <v>0.5</v>
      </c>
      <c r="J33" s="5">
        <v>0.5</v>
      </c>
      <c r="K33" s="5" t="s">
        <v>15</v>
      </c>
      <c r="L33" s="5" t="s">
        <v>17</v>
      </c>
      <c r="M33" s="5" t="s">
        <v>17</v>
      </c>
      <c r="N33" s="5">
        <v>1</v>
      </c>
      <c r="O33" s="5">
        <v>0.5</v>
      </c>
      <c r="P33" s="7">
        <v>3.1</v>
      </c>
      <c r="Q33" t="s">
        <v>19</v>
      </c>
      <c r="R33" t="s">
        <v>21</v>
      </c>
      <c r="S33" t="s">
        <v>27</v>
      </c>
      <c r="T33" s="5"/>
    </row>
    <row r="34" spans="1:33" x14ac:dyDescent="0.25">
      <c r="A34" s="8">
        <f>-990-1863.7</f>
        <v>-2853.7</v>
      </c>
      <c r="B34" s="5">
        <v>60</v>
      </c>
      <c r="C34" s="5">
        <v>16</v>
      </c>
      <c r="D34" s="5">
        <v>18</v>
      </c>
      <c r="E34" s="5" t="s">
        <v>15</v>
      </c>
      <c r="F34" s="5" t="s">
        <v>15</v>
      </c>
      <c r="G34" s="5">
        <v>1</v>
      </c>
      <c r="H34" s="5">
        <v>1</v>
      </c>
      <c r="I34" s="5">
        <v>1</v>
      </c>
      <c r="J34" s="5">
        <v>0.5</v>
      </c>
      <c r="K34" s="5" t="s">
        <v>15</v>
      </c>
      <c r="L34" s="5" t="s">
        <v>17</v>
      </c>
      <c r="M34" s="5" t="s">
        <v>17</v>
      </c>
      <c r="N34" s="5">
        <v>2</v>
      </c>
      <c r="O34" s="5">
        <v>0.5</v>
      </c>
      <c r="P34" s="7">
        <v>3.4</v>
      </c>
      <c r="Q34" t="s">
        <v>19</v>
      </c>
      <c r="R34" t="s">
        <v>23</v>
      </c>
      <c r="S34" t="s">
        <v>27</v>
      </c>
      <c r="T34" s="5"/>
    </row>
    <row r="35" spans="1:33" x14ac:dyDescent="0.25">
      <c r="A35" s="8">
        <f>-1072-1863.7</f>
        <v>-2935.7</v>
      </c>
      <c r="B35" s="5">
        <v>54</v>
      </c>
      <c r="C35" s="5">
        <v>19</v>
      </c>
      <c r="D35" s="5">
        <v>21</v>
      </c>
      <c r="E35" s="5" t="s">
        <v>15</v>
      </c>
      <c r="F35" s="5" t="s">
        <v>15</v>
      </c>
      <c r="G35" s="5">
        <v>1</v>
      </c>
      <c r="H35" s="5">
        <v>1.5</v>
      </c>
      <c r="I35" s="5">
        <v>0.5</v>
      </c>
      <c r="J35" s="5" t="s">
        <v>15</v>
      </c>
      <c r="K35" s="5" t="s">
        <v>15</v>
      </c>
      <c r="L35" s="5" t="s">
        <v>17</v>
      </c>
      <c r="M35" s="5" t="s">
        <v>17</v>
      </c>
      <c r="N35" s="5">
        <v>2.5</v>
      </c>
      <c r="O35" s="5">
        <v>0.5</v>
      </c>
      <c r="P35" s="7">
        <v>4.9000000000000004</v>
      </c>
      <c r="Q35" t="s">
        <v>19</v>
      </c>
      <c r="R35" t="s">
        <v>23</v>
      </c>
      <c r="S35" t="s">
        <v>27</v>
      </c>
      <c r="T35" s="5"/>
    </row>
    <row r="36" spans="1:33" x14ac:dyDescent="0.25">
      <c r="A36" s="8">
        <f>-1149-1863.7</f>
        <v>-3012.7</v>
      </c>
      <c r="B36" s="5">
        <v>56</v>
      </c>
      <c r="C36" s="5">
        <v>13</v>
      </c>
      <c r="D36" s="5">
        <v>22</v>
      </c>
      <c r="E36" s="5" t="s">
        <v>15</v>
      </c>
      <c r="F36" s="5" t="s">
        <v>15</v>
      </c>
      <c r="G36" s="5">
        <v>0.5</v>
      </c>
      <c r="H36" s="5">
        <v>2.5</v>
      </c>
      <c r="I36" s="5">
        <v>0.5</v>
      </c>
      <c r="J36" s="5" t="s">
        <v>15</v>
      </c>
      <c r="K36" s="5" t="s">
        <v>15</v>
      </c>
      <c r="L36" s="5" t="s">
        <v>17</v>
      </c>
      <c r="M36" s="5" t="s">
        <v>17</v>
      </c>
      <c r="N36" s="5">
        <v>5</v>
      </c>
      <c r="O36" s="5">
        <v>0.5</v>
      </c>
      <c r="P36" s="7">
        <v>2.8</v>
      </c>
      <c r="Q36" t="s">
        <v>20</v>
      </c>
      <c r="R36" t="s">
        <v>23</v>
      </c>
      <c r="S36" t="s">
        <v>27</v>
      </c>
      <c r="T36" s="5"/>
    </row>
    <row r="37" spans="1:33" x14ac:dyDescent="0.25">
      <c r="A37" s="8">
        <f>-1177-1863.7</f>
        <v>-3040.7</v>
      </c>
      <c r="B37" s="5">
        <v>55</v>
      </c>
      <c r="C37" s="5">
        <v>15</v>
      </c>
      <c r="D37" s="5">
        <v>25</v>
      </c>
      <c r="E37" s="5" t="s">
        <v>15</v>
      </c>
      <c r="F37" s="5" t="s">
        <v>15</v>
      </c>
      <c r="G37" s="5" t="s">
        <v>15</v>
      </c>
      <c r="H37" s="5">
        <v>2</v>
      </c>
      <c r="I37" s="5">
        <v>2</v>
      </c>
      <c r="J37" s="5" t="s">
        <v>15</v>
      </c>
      <c r="K37" s="5" t="s">
        <v>15</v>
      </c>
      <c r="L37" s="5" t="s">
        <v>17</v>
      </c>
      <c r="M37" s="5">
        <v>1</v>
      </c>
      <c r="N37" s="5" t="s">
        <v>15</v>
      </c>
      <c r="O37" s="5" t="s">
        <v>17</v>
      </c>
      <c r="P37" s="7">
        <v>3.8</v>
      </c>
      <c r="Q37" t="s">
        <v>26</v>
      </c>
      <c r="R37" t="s">
        <v>23</v>
      </c>
      <c r="S37" t="s">
        <v>27</v>
      </c>
      <c r="T37" s="5"/>
    </row>
    <row r="38" spans="1:33" x14ac:dyDescent="0.25">
      <c r="A38" s="8">
        <f>-1192-1863.7</f>
        <v>-3055.7</v>
      </c>
      <c r="B38" s="5">
        <v>65</v>
      </c>
      <c r="C38" s="5">
        <v>12</v>
      </c>
      <c r="D38" s="5">
        <v>18</v>
      </c>
      <c r="E38" s="5" t="s">
        <v>15</v>
      </c>
      <c r="F38" s="5" t="s">
        <v>15</v>
      </c>
      <c r="G38" s="5" t="s">
        <v>15</v>
      </c>
      <c r="H38" s="5">
        <v>2</v>
      </c>
      <c r="I38" s="5">
        <v>3</v>
      </c>
      <c r="J38" s="5" t="s">
        <v>15</v>
      </c>
      <c r="K38" s="5" t="s">
        <v>15</v>
      </c>
      <c r="L38" s="5" t="s">
        <v>17</v>
      </c>
      <c r="M38" s="5" t="s">
        <v>17</v>
      </c>
      <c r="N38" s="5" t="s">
        <v>15</v>
      </c>
      <c r="O38" s="5" t="s">
        <v>17</v>
      </c>
      <c r="P38" s="7">
        <v>4.5999999999999996</v>
      </c>
      <c r="Q38" t="s">
        <v>20</v>
      </c>
      <c r="R38" t="s">
        <v>18</v>
      </c>
      <c r="S38" t="s">
        <v>27</v>
      </c>
      <c r="T38" s="5"/>
    </row>
    <row r="39" spans="1:33" x14ac:dyDescent="0.25">
      <c r="A39" s="8">
        <f>-1283-1863.7</f>
        <v>-3146.7</v>
      </c>
      <c r="B39" s="5">
        <v>70</v>
      </c>
      <c r="C39" s="5">
        <v>9</v>
      </c>
      <c r="D39" s="5">
        <v>19</v>
      </c>
      <c r="E39" s="5" t="s">
        <v>15</v>
      </c>
      <c r="F39" s="5" t="s">
        <v>15</v>
      </c>
      <c r="G39" s="5" t="s">
        <v>15</v>
      </c>
      <c r="H39" s="5">
        <v>0.5</v>
      </c>
      <c r="I39" s="5">
        <v>1</v>
      </c>
      <c r="J39" s="5" t="s">
        <v>15</v>
      </c>
      <c r="K39" s="5" t="s">
        <v>15</v>
      </c>
      <c r="L39" s="5" t="s">
        <v>17</v>
      </c>
      <c r="M39" s="5" t="s">
        <v>17</v>
      </c>
      <c r="N39" s="5">
        <v>0.5</v>
      </c>
      <c r="O39" s="5" t="s">
        <v>17</v>
      </c>
      <c r="P39" s="7">
        <v>2.9</v>
      </c>
      <c r="Q39" t="s">
        <v>20</v>
      </c>
      <c r="R39" t="s">
        <v>18</v>
      </c>
      <c r="S39" t="s">
        <v>27</v>
      </c>
      <c r="T39" s="5"/>
    </row>
    <row r="40" spans="1:33" x14ac:dyDescent="0.25">
      <c r="A40" s="8">
        <f>-1337-1863.7</f>
        <v>-3200.7</v>
      </c>
      <c r="B40" s="5">
        <v>70</v>
      </c>
      <c r="C40" s="5">
        <v>10</v>
      </c>
      <c r="D40" s="5">
        <v>17</v>
      </c>
      <c r="E40" s="5" t="s">
        <v>15</v>
      </c>
      <c r="F40" s="5" t="s">
        <v>15</v>
      </c>
      <c r="G40" s="5" t="s">
        <v>15</v>
      </c>
      <c r="H40" s="5">
        <v>0.5</v>
      </c>
      <c r="I40" s="5">
        <v>2</v>
      </c>
      <c r="J40" s="5" t="s">
        <v>15</v>
      </c>
      <c r="K40" s="5" t="s">
        <v>15</v>
      </c>
      <c r="L40" s="5" t="s">
        <v>17</v>
      </c>
      <c r="M40" s="5" t="s">
        <v>17</v>
      </c>
      <c r="N40" s="5">
        <v>0.5</v>
      </c>
      <c r="O40" s="5" t="s">
        <v>17</v>
      </c>
      <c r="P40" s="7">
        <v>2.8</v>
      </c>
      <c r="Q40" t="s">
        <v>19</v>
      </c>
      <c r="R40" t="s">
        <v>18</v>
      </c>
      <c r="S40" t="s">
        <v>27</v>
      </c>
      <c r="T40" s="5"/>
    </row>
    <row r="41" spans="1:33" x14ac:dyDescent="0.25">
      <c r="A41" s="8">
        <f>-1346-1863.7</f>
        <v>-3209.7</v>
      </c>
      <c r="B41" s="5">
        <v>65</v>
      </c>
      <c r="C41" s="5">
        <v>14</v>
      </c>
      <c r="D41" s="5">
        <v>20</v>
      </c>
      <c r="E41" s="5" t="s">
        <v>15</v>
      </c>
      <c r="F41" s="5" t="s">
        <v>15</v>
      </c>
      <c r="G41" s="5" t="s">
        <v>15</v>
      </c>
      <c r="H41" s="5">
        <v>0.5</v>
      </c>
      <c r="I41" s="5">
        <v>0.5</v>
      </c>
      <c r="J41" s="5" t="s">
        <v>15</v>
      </c>
      <c r="K41" s="5" t="s">
        <v>15</v>
      </c>
      <c r="L41" s="5" t="s">
        <v>17</v>
      </c>
      <c r="M41" s="5" t="s">
        <v>17</v>
      </c>
      <c r="N41" s="5" t="s">
        <v>15</v>
      </c>
      <c r="O41" s="5" t="s">
        <v>17</v>
      </c>
      <c r="P41" s="7">
        <v>5.0999999999999996</v>
      </c>
      <c r="Q41" t="s">
        <v>19</v>
      </c>
      <c r="R41" t="s">
        <v>18</v>
      </c>
      <c r="S41" t="s">
        <v>27</v>
      </c>
    </row>
    <row r="43" spans="1:33" x14ac:dyDescent="0.25">
      <c r="B43" s="5" t="s">
        <v>39</v>
      </c>
    </row>
    <row r="44" spans="1:33" x14ac:dyDescent="0.25">
      <c r="B44" s="5" t="s">
        <v>37</v>
      </c>
    </row>
    <row r="45" spans="1:33" x14ac:dyDescent="0.25">
      <c r="B45" s="5" t="s">
        <v>38</v>
      </c>
    </row>
    <row r="46" spans="1:33" x14ac:dyDescent="0.25">
      <c r="B46" s="5" t="s">
        <v>41</v>
      </c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</row>
    <row r="47" spans="1:33" x14ac:dyDescent="0.25">
      <c r="A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</row>
    <row r="48" spans="1:33" x14ac:dyDescent="0.25"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</row>
    <row r="49" spans="18:30" x14ac:dyDescent="0.25"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</row>
    <row r="50" spans="18:30" x14ac:dyDescent="0.25"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</row>
    <row r="51" spans="18:30" x14ac:dyDescent="0.25"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</row>
    <row r="52" spans="18:30" x14ac:dyDescent="0.25"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</row>
    <row r="53" spans="18:30" x14ac:dyDescent="0.25"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</row>
    <row r="54" spans="18:30" x14ac:dyDescent="0.25"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</row>
    <row r="55" spans="18:30" x14ac:dyDescent="0.25"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</row>
    <row r="56" spans="18:30" x14ac:dyDescent="0.25"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</row>
    <row r="57" spans="18:30" x14ac:dyDescent="0.25"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</row>
    <row r="58" spans="18:30" x14ac:dyDescent="0.25"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</row>
    <row r="59" spans="18:30" x14ac:dyDescent="0.25"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</row>
    <row r="60" spans="18:30" x14ac:dyDescent="0.25"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</row>
    <row r="61" spans="18:30" x14ac:dyDescent="0.25"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</row>
    <row r="62" spans="18:30" x14ac:dyDescent="0.25"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</row>
    <row r="63" spans="18:30" x14ac:dyDescent="0.25"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</row>
    <row r="64" spans="18:30" x14ac:dyDescent="0.25"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</row>
    <row r="65" spans="18:30" x14ac:dyDescent="0.25"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</row>
    <row r="66" spans="18:30" x14ac:dyDescent="0.25"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</row>
    <row r="67" spans="18:30" x14ac:dyDescent="0.25"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</row>
    <row r="68" spans="18:30" x14ac:dyDescent="0.25"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</row>
    <row r="69" spans="18:30" x14ac:dyDescent="0.25"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</row>
    <row r="70" spans="18:30" x14ac:dyDescent="0.25"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</row>
    <row r="71" spans="18:30" x14ac:dyDescent="0.25"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</row>
    <row r="72" spans="18:30" x14ac:dyDescent="0.25"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</row>
    <row r="73" spans="18:30" x14ac:dyDescent="0.25"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</row>
    <row r="74" spans="18:30" x14ac:dyDescent="0.25"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</row>
    <row r="75" spans="18:30" x14ac:dyDescent="0.25"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</row>
    <row r="76" spans="18:30" x14ac:dyDescent="0.25"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</row>
    <row r="77" spans="18:30" x14ac:dyDescent="0.25"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</row>
    <row r="78" spans="18:30" x14ac:dyDescent="0.25"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</row>
    <row r="79" spans="18:30" x14ac:dyDescent="0.25"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</row>
    <row r="80" spans="18:30" x14ac:dyDescent="0.25"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</row>
    <row r="81" spans="18:30" x14ac:dyDescent="0.25"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</row>
    <row r="82" spans="18:30" x14ac:dyDescent="0.25"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</row>
    <row r="83" spans="18:30" x14ac:dyDescent="0.25"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</row>
    <row r="84" spans="18:30" x14ac:dyDescent="0.25"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</row>
    <row r="85" spans="18:30" x14ac:dyDescent="0.25"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</row>
    <row r="86" spans="18:30" x14ac:dyDescent="0.25"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</row>
    <row r="130" spans="1:22" x14ac:dyDescent="0.25">
      <c r="A130" s="2"/>
      <c r="B130" s="6"/>
      <c r="C130" s="6"/>
      <c r="D130" s="6"/>
      <c r="E130" s="6"/>
      <c r="F130" s="6"/>
      <c r="G130" s="6"/>
      <c r="H130" s="6"/>
      <c r="I130" s="6"/>
      <c r="J130" s="6"/>
      <c r="K130" s="6"/>
      <c r="Q130" s="5"/>
      <c r="R130" s="5"/>
      <c r="S130" s="5"/>
      <c r="T130" s="5"/>
      <c r="U130" s="5"/>
    </row>
    <row r="131" spans="1:22" x14ac:dyDescent="0.25">
      <c r="A131" s="1"/>
      <c r="Q131" s="5"/>
      <c r="R131" s="5"/>
      <c r="S131" s="5"/>
      <c r="T131" s="5"/>
      <c r="U131" s="5"/>
      <c r="V131" s="5"/>
    </row>
    <row r="132" spans="1:22" x14ac:dyDescent="0.25">
      <c r="A132" s="1"/>
      <c r="Q132" s="5"/>
      <c r="R132" s="5"/>
      <c r="S132" s="5"/>
      <c r="T132" s="5"/>
      <c r="U132" s="5"/>
    </row>
    <row r="133" spans="1:22" x14ac:dyDescent="0.25">
      <c r="A133" s="1"/>
      <c r="Q133" s="5"/>
      <c r="R133" s="5"/>
      <c r="S133" s="5"/>
      <c r="T133" s="5"/>
      <c r="U133" s="5"/>
    </row>
    <row r="134" spans="1:22" x14ac:dyDescent="0.25">
      <c r="A134" s="1"/>
      <c r="Q134" s="5"/>
      <c r="R134" s="5"/>
      <c r="S134" s="5"/>
      <c r="T134" s="5"/>
      <c r="U134" s="5"/>
    </row>
    <row r="135" spans="1:22" x14ac:dyDescent="0.25">
      <c r="A135" s="1"/>
      <c r="Q135" s="5"/>
      <c r="R135" s="5"/>
      <c r="S135" s="5"/>
      <c r="T135" s="5"/>
      <c r="U135" s="5"/>
    </row>
    <row r="136" spans="1:22" x14ac:dyDescent="0.25">
      <c r="A136" s="1"/>
      <c r="Q136" s="5"/>
      <c r="R136" s="5"/>
      <c r="S136" s="5"/>
      <c r="T136" s="5"/>
      <c r="U136" s="5"/>
    </row>
    <row r="137" spans="1:22" x14ac:dyDescent="0.25">
      <c r="A137" s="1"/>
      <c r="Q137" s="5"/>
      <c r="R137" s="5"/>
      <c r="S137" s="5"/>
      <c r="T137" s="5"/>
      <c r="U137" s="5"/>
    </row>
    <row r="138" spans="1:22" x14ac:dyDescent="0.25">
      <c r="A138" s="1"/>
      <c r="Q138" s="5"/>
      <c r="R138" s="5"/>
      <c r="S138" s="5"/>
      <c r="T138" s="5"/>
      <c r="U138" s="5"/>
    </row>
    <row r="139" spans="1:22" x14ac:dyDescent="0.25">
      <c r="A139" s="1"/>
      <c r="Q139" s="5"/>
      <c r="R139" s="5"/>
      <c r="S139" s="5"/>
      <c r="T139" s="5"/>
      <c r="U139" s="5"/>
    </row>
    <row r="140" spans="1:22" x14ac:dyDescent="0.25">
      <c r="A140" s="4"/>
      <c r="Q140" s="5"/>
      <c r="R140" s="5"/>
      <c r="S140" s="5"/>
      <c r="T140" s="5"/>
      <c r="U140" s="5"/>
    </row>
    <row r="141" spans="1:22" x14ac:dyDescent="0.25">
      <c r="A141" s="3"/>
      <c r="Q141" s="5"/>
      <c r="R141" s="5"/>
      <c r="S141" s="5"/>
      <c r="T141" s="5"/>
      <c r="U141" s="5"/>
    </row>
    <row r="142" spans="1:22" x14ac:dyDescent="0.25">
      <c r="A142" s="3"/>
      <c r="Q142" s="5"/>
      <c r="R142" s="5"/>
      <c r="S142" s="5"/>
      <c r="T142" s="5"/>
      <c r="U142" s="5"/>
    </row>
    <row r="143" spans="1:22" x14ac:dyDescent="0.25">
      <c r="A143" s="3"/>
      <c r="Q143" s="5"/>
      <c r="R143" s="5"/>
      <c r="S143" s="5"/>
      <c r="T143" s="5"/>
      <c r="U143" s="5"/>
    </row>
    <row r="144" spans="1:22" x14ac:dyDescent="0.25">
      <c r="A144" s="3"/>
      <c r="Q144" s="5"/>
      <c r="R144" s="5"/>
      <c r="S144" s="5"/>
      <c r="T144" s="5"/>
      <c r="U144" s="5"/>
    </row>
    <row r="145" spans="1:21" x14ac:dyDescent="0.25">
      <c r="A145" s="3"/>
      <c r="Q145" s="5"/>
      <c r="R145" s="5"/>
      <c r="S145" s="5"/>
      <c r="T145" s="5"/>
      <c r="U145" s="5"/>
    </row>
    <row r="146" spans="1:21" x14ac:dyDescent="0.25">
      <c r="A146" s="3"/>
      <c r="Q146" s="5"/>
      <c r="R146" s="5"/>
      <c r="S146" s="5"/>
      <c r="T146" s="5"/>
      <c r="U146" s="5"/>
    </row>
    <row r="147" spans="1:21" x14ac:dyDescent="0.25">
      <c r="A147" s="3"/>
      <c r="Q147" s="5"/>
      <c r="R147" s="5"/>
      <c r="S147" s="5"/>
      <c r="T147" s="5"/>
      <c r="U147" s="5"/>
    </row>
    <row r="148" spans="1:21" x14ac:dyDescent="0.25">
      <c r="A148" s="3"/>
      <c r="Q148" s="5"/>
      <c r="R148" s="5"/>
      <c r="S148" s="5"/>
      <c r="T148" s="5"/>
      <c r="U148" s="5"/>
    </row>
    <row r="149" spans="1:21" x14ac:dyDescent="0.25">
      <c r="A149" s="3"/>
      <c r="Q149" s="5"/>
      <c r="R149" s="5"/>
      <c r="S149" s="5"/>
      <c r="T149" s="5"/>
      <c r="U149" s="5"/>
    </row>
    <row r="150" spans="1:21" x14ac:dyDescent="0.25">
      <c r="A150" s="3"/>
      <c r="Q150" s="5"/>
      <c r="R150" s="5"/>
      <c r="S150" s="5"/>
      <c r="T150" s="5"/>
      <c r="U150" s="5"/>
    </row>
    <row r="151" spans="1:21" x14ac:dyDescent="0.25">
      <c r="Q151" s="5"/>
      <c r="R151" s="5"/>
      <c r="S151" s="5"/>
      <c r="T151" s="5"/>
      <c r="U151" s="5"/>
    </row>
    <row r="152" spans="1:21" x14ac:dyDescent="0.25">
      <c r="Q152" s="5"/>
      <c r="R152" s="5"/>
      <c r="S152" s="5"/>
      <c r="T152" s="5"/>
      <c r="U152" s="5"/>
    </row>
    <row r="153" spans="1:21" x14ac:dyDescent="0.25">
      <c r="Q153" s="5"/>
      <c r="R153" s="5"/>
      <c r="S153" s="5"/>
      <c r="T153" s="5"/>
      <c r="U153" s="5"/>
    </row>
    <row r="154" spans="1:21" x14ac:dyDescent="0.25">
      <c r="Q154" s="5"/>
      <c r="R154" s="5"/>
      <c r="S154" s="5"/>
      <c r="T154" s="5"/>
      <c r="U154" s="5"/>
    </row>
    <row r="155" spans="1:21" x14ac:dyDescent="0.25">
      <c r="Q155" s="5"/>
      <c r="R155" s="5"/>
      <c r="S155" s="5"/>
      <c r="T155" s="5"/>
      <c r="U155" s="5"/>
    </row>
    <row r="156" spans="1:21" x14ac:dyDescent="0.25">
      <c r="Q156" s="5"/>
      <c r="R156" s="5"/>
      <c r="S156" s="5"/>
      <c r="T156" s="5"/>
      <c r="U156" s="5"/>
    </row>
    <row r="157" spans="1:21" x14ac:dyDescent="0.25">
      <c r="Q157" s="5"/>
      <c r="R157" s="5"/>
      <c r="S157" s="5"/>
      <c r="T157" s="5"/>
      <c r="U157" s="5"/>
    </row>
    <row r="158" spans="1:21" x14ac:dyDescent="0.25">
      <c r="Q158" s="5"/>
      <c r="R158" s="5"/>
      <c r="S158" s="5"/>
      <c r="T158" s="5"/>
      <c r="U158" s="5"/>
    </row>
    <row r="159" spans="1:21" x14ac:dyDescent="0.25">
      <c r="Q159" s="5"/>
      <c r="R159" s="5"/>
      <c r="S159" s="5"/>
      <c r="T159" s="5"/>
      <c r="U159" s="5"/>
    </row>
    <row r="160" spans="1:21" x14ac:dyDescent="0.25">
      <c r="Q160" s="5"/>
      <c r="R160" s="5"/>
      <c r="S160" s="5"/>
      <c r="T160" s="5"/>
      <c r="U160" s="5"/>
    </row>
    <row r="161" spans="1:21" x14ac:dyDescent="0.25">
      <c r="Q161" s="5"/>
      <c r="R161" s="5"/>
      <c r="S161" s="5"/>
      <c r="T161" s="5"/>
      <c r="U161" s="5"/>
    </row>
    <row r="162" spans="1:21" x14ac:dyDescent="0.25">
      <c r="Q162" s="5"/>
      <c r="R162" s="5"/>
      <c r="S162" s="5"/>
      <c r="T162" s="5"/>
      <c r="U162" s="5"/>
    </row>
    <row r="163" spans="1:21" x14ac:dyDescent="0.25">
      <c r="Q163" s="5"/>
      <c r="R163" s="5"/>
      <c r="S163" s="5"/>
      <c r="T163" s="5"/>
      <c r="U163" s="5"/>
    </row>
    <row r="164" spans="1:21" x14ac:dyDescent="0.25">
      <c r="Q164" s="5"/>
      <c r="R164" s="5"/>
      <c r="S164" s="5"/>
      <c r="T164" s="5"/>
      <c r="U164" s="5"/>
    </row>
    <row r="165" spans="1:21" x14ac:dyDescent="0.25">
      <c r="Q165" s="5"/>
      <c r="R165" s="5"/>
      <c r="S165" s="5"/>
      <c r="T165" s="5"/>
      <c r="U165" s="5"/>
    </row>
    <row r="166" spans="1:21" x14ac:dyDescent="0.25">
      <c r="Q166" s="5"/>
      <c r="R166" s="5"/>
      <c r="S166" s="5"/>
      <c r="T166" s="5"/>
      <c r="U166" s="5"/>
    </row>
    <row r="167" spans="1:21" x14ac:dyDescent="0.25">
      <c r="Q167" s="5"/>
      <c r="R167" s="5"/>
      <c r="S167" s="5"/>
      <c r="T167" s="5"/>
      <c r="U167" s="5"/>
    </row>
    <row r="168" spans="1:21" x14ac:dyDescent="0.25">
      <c r="Q168" s="5"/>
      <c r="R168" s="5"/>
      <c r="S168" s="5"/>
      <c r="T168" s="5"/>
      <c r="U168" s="5"/>
    </row>
    <row r="169" spans="1:21" x14ac:dyDescent="0.25">
      <c r="Q169" s="5"/>
      <c r="R169" s="5"/>
      <c r="S169" s="5"/>
      <c r="T169" s="5"/>
      <c r="U169" s="5"/>
    </row>
    <row r="170" spans="1:21" x14ac:dyDescent="0.25">
      <c r="Q170" s="5"/>
      <c r="R170" s="5"/>
      <c r="S170" s="5"/>
      <c r="T170" s="5"/>
      <c r="U170" s="5"/>
    </row>
    <row r="172" spans="1:21" x14ac:dyDescent="0.25">
      <c r="A172" s="2"/>
    </row>
    <row r="173" spans="1:21" x14ac:dyDescent="0.25">
      <c r="A173" s="1"/>
    </row>
    <row r="174" spans="1:21" x14ac:dyDescent="0.25">
      <c r="A174" s="1"/>
    </row>
    <row r="175" spans="1:21" x14ac:dyDescent="0.25">
      <c r="A175" s="1"/>
    </row>
    <row r="176" spans="1:21" x14ac:dyDescent="0.25">
      <c r="A176" s="1"/>
    </row>
    <row r="177" spans="1:1" x14ac:dyDescent="0.25">
      <c r="A177" s="1"/>
    </row>
    <row r="178" spans="1:1" x14ac:dyDescent="0.25">
      <c r="A178" s="1"/>
    </row>
    <row r="179" spans="1:1" x14ac:dyDescent="0.25">
      <c r="A179" s="1"/>
    </row>
    <row r="180" spans="1:1" x14ac:dyDescent="0.25">
      <c r="A180" s="1"/>
    </row>
    <row r="181" spans="1:1" x14ac:dyDescent="0.25">
      <c r="A181" s="1"/>
    </row>
    <row r="182" spans="1:1" x14ac:dyDescent="0.25">
      <c r="A182" s="4"/>
    </row>
    <row r="183" spans="1:1" x14ac:dyDescent="0.25">
      <c r="A183" s="3"/>
    </row>
    <row r="184" spans="1:1" x14ac:dyDescent="0.25">
      <c r="A184" s="3"/>
    </row>
    <row r="185" spans="1:1" x14ac:dyDescent="0.25">
      <c r="A185" s="3"/>
    </row>
    <row r="186" spans="1:1" x14ac:dyDescent="0.25">
      <c r="A186" s="3"/>
    </row>
    <row r="187" spans="1:1" x14ac:dyDescent="0.25">
      <c r="A187" s="3"/>
    </row>
    <row r="188" spans="1:1" x14ac:dyDescent="0.25">
      <c r="A188" s="3"/>
    </row>
    <row r="189" spans="1:1" x14ac:dyDescent="0.25">
      <c r="A189" s="3"/>
    </row>
    <row r="190" spans="1:1" x14ac:dyDescent="0.25">
      <c r="A190" s="3"/>
    </row>
    <row r="191" spans="1:1" x14ac:dyDescent="0.25">
      <c r="A191" s="3"/>
    </row>
    <row r="192" spans="1:1" x14ac:dyDescent="0.25">
      <c r="A192" s="3"/>
    </row>
  </sheetData>
  <sortState ref="A4:S42">
    <sortCondition ref="A1:A20"/>
  </sortState>
  <pageMargins left="0.70866141732283472" right="0.70866141732283472" top="0.74803149606299213" bottom="0.74803149606299213" header="0.31496062992125984" footer="0.31496062992125984"/>
  <pageSetup paperSize="9" fitToWidth="0" fitToHeight="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mangwegape</dc:creator>
  <cp:lastModifiedBy>mangwegape</cp:lastModifiedBy>
  <dcterms:created xsi:type="dcterms:W3CDTF">2014-11-03T11:25:51Z</dcterms:created>
  <dcterms:modified xsi:type="dcterms:W3CDTF">2016-01-26T11:09:12Z</dcterms:modified>
</cp:coreProperties>
</file>